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정찬문\공사\내진\구조대내진보강공사\입찰공고\"/>
    </mc:Choice>
  </mc:AlternateContent>
  <bookViews>
    <workbookView xWindow="0" yWindow="0" windowWidth="28800" windowHeight="11595"/>
  </bookViews>
  <sheets>
    <sheet name="원가" sheetId="10" r:id="rId1"/>
    <sheet name="공종별집계표" sheetId="9" r:id="rId2"/>
    <sheet name="공종별내역서" sheetId="8" r:id="rId3"/>
    <sheet name="Sheet1" sheetId="1" r:id="rId4"/>
  </sheets>
  <definedNames>
    <definedName name="_xlnm.Print_Area" localSheetId="2">공종별내역서!$A$1:$M$243</definedName>
    <definedName name="_xlnm.Print_Area" localSheetId="1">공종별집계표!$A$1:$M$27</definedName>
    <definedName name="_xlnm.Print_Area" localSheetId="0">원가!$A$1:$M$37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0" l="1"/>
  <c r="T19" i="10"/>
  <c r="O20" i="10"/>
  <c r="T20" i="10"/>
  <c r="T21" i="10"/>
  <c r="E41" i="10"/>
  <c r="E40" i="10" s="1"/>
  <c r="E55" i="10"/>
  <c r="E57" i="10" s="1"/>
  <c r="D11" i="10" l="1"/>
  <c r="D4" i="10"/>
  <c r="D5" i="10"/>
  <c r="D6" i="10"/>
  <c r="F7" i="10"/>
  <c r="F19" i="10" s="1"/>
  <c r="G7" i="10"/>
  <c r="G19" i="10" s="1"/>
  <c r="F9" i="10"/>
  <c r="F10" i="10" s="1"/>
  <c r="F13" i="10" s="1"/>
  <c r="G9" i="10"/>
  <c r="G10" i="10" s="1"/>
  <c r="D12" i="10"/>
  <c r="F15" i="10"/>
  <c r="G15" i="10"/>
  <c r="M15" i="10"/>
  <c r="F16" i="10"/>
  <c r="G16" i="10"/>
  <c r="M16" i="10"/>
  <c r="M17" i="10"/>
  <c r="F18" i="10"/>
  <c r="G18" i="10"/>
  <c r="M18" i="10"/>
  <c r="M19" i="10"/>
  <c r="F22" i="10"/>
  <c r="G22" i="10"/>
  <c r="D19" i="10" l="1"/>
  <c r="G13" i="10"/>
  <c r="G14" i="10"/>
  <c r="G21" i="10"/>
  <c r="F21" i="10"/>
  <c r="G20" i="10"/>
  <c r="D16" i="10"/>
  <c r="D9" i="10"/>
  <c r="D8" i="10"/>
  <c r="F20" i="10"/>
  <c r="D22" i="10"/>
  <c r="D18" i="10"/>
  <c r="F14" i="10"/>
  <c r="F24" i="10" s="1"/>
  <c r="D7" i="10" l="1"/>
  <c r="G24" i="10"/>
  <c r="G25" i="10" s="1"/>
  <c r="D21" i="10"/>
  <c r="F25" i="10"/>
  <c r="D15" i="10"/>
  <c r="D10" i="10"/>
  <c r="D14" i="10"/>
  <c r="G26" i="10"/>
  <c r="G27" i="10" s="1"/>
  <c r="D20" i="10" l="1"/>
  <c r="G29" i="10"/>
  <c r="D13" i="10"/>
  <c r="F26" i="10"/>
  <c r="F27" i="10" s="1"/>
  <c r="D24" i="10" l="1"/>
  <c r="F29" i="10"/>
  <c r="G30" i="10"/>
  <c r="G31" i="10" s="1"/>
  <c r="G37" i="10" s="1"/>
  <c r="O18" i="10" l="1"/>
  <c r="O22" i="10"/>
  <c r="O26" i="10"/>
  <c r="O27" i="10"/>
  <c r="F30" i="10"/>
  <c r="F31" i="10" s="1"/>
  <c r="F37" i="10" s="1"/>
  <c r="D25" i="10"/>
  <c r="D26" i="10" l="1"/>
  <c r="D27" i="10"/>
  <c r="O19" i="10" l="1"/>
  <c r="E42" i="10"/>
  <c r="D29" i="10"/>
  <c r="D30" i="10"/>
  <c r="D31" i="10" l="1"/>
  <c r="D37" i="10" s="1"/>
  <c r="E47" i="10" l="1"/>
  <c r="E50" i="10"/>
</calcChain>
</file>

<file path=xl/sharedStrings.xml><?xml version="1.0" encoding="utf-8"?>
<sst xmlns="http://schemas.openxmlformats.org/spreadsheetml/2006/main" count="920" uniqueCount="335">
  <si>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</si>
  <si>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</si>
  <si>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</si>
  <si>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</si>
  <si>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</si>
  <si>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</si>
  <si>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</si>
  <si>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</si>
  <si>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</si>
  <si>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</si>
  <si>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</si>
  <si>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</si>
  <si>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</si>
  <si>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</si>
  <si>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</si>
  <si>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</si>
  <si>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</si>
  <si>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</si>
  <si>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</si>
  <si>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</si>
  <si>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</si>
  <si>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</si>
  <si>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</si>
  <si>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</si>
  <si>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</si>
  <si>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</si>
  <si>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</si>
  <si>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</si>
  <si>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</si>
  <si>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</si>
  <si>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</si>
  <si>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</si>
  <si>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</si>
  <si>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</si>
  <si>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</si>
  <si>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</si>
  <si>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</si>
  <si>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</si>
  <si>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</si>
  <si>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</si>
  <si>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</si>
  <si>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</si>
  <si>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</si>
  <si>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</si>
  <si>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</si>
  <si>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</si>
  <si>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</si>
  <si>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</si>
  <si>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</si>
  <si>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</si>
  <si>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</si>
  <si>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</si>
  <si>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  건축공사</t>
  </si>
  <si>
    <t>0101</t>
  </si>
  <si>
    <t>010101  가  설  공  사</t>
  </si>
  <si>
    <t>010101</t>
  </si>
  <si>
    <t>강관 조립말비계(이동식)설치 및 해체</t>
  </si>
  <si>
    <t>높이 2m, 3개월</t>
  </si>
  <si>
    <t>대</t>
  </si>
  <si>
    <t>5977255A8F459B8395CB0084692245</t>
  </si>
  <si>
    <t>T</t>
  </si>
  <si>
    <t>F</t>
  </si>
  <si>
    <t>0101015977255A8F459B8395CB0084692245</t>
  </si>
  <si>
    <t>높이 4m, 3개월</t>
  </si>
  <si>
    <t>5977255A8F459B8395CB0381A73F15</t>
  </si>
  <si>
    <t>0101015977255A8F459B8395CB0381A73F15</t>
  </si>
  <si>
    <t>건축물 현장정리</t>
  </si>
  <si>
    <t>개.보수</t>
  </si>
  <si>
    <t>M2</t>
  </si>
  <si>
    <t>5977255F0F4E388A09EABE8E26AFD5</t>
  </si>
  <si>
    <t>0101015977255F0F4E388A09EABE8E26AFD5</t>
  </si>
  <si>
    <t>[ 합           계 ]</t>
  </si>
  <si>
    <t>TOTAL</t>
  </si>
  <si>
    <t>010102  목공및수장공사</t>
  </si>
  <si>
    <t>010102</t>
  </si>
  <si>
    <t>텍스 설치</t>
  </si>
  <si>
    <t>천장, 6.0mm</t>
  </si>
  <si>
    <t>5977C55C1346108C4B1C7D808D8195</t>
  </si>
  <si>
    <t>0101025977C55C1346108C4B1C7D808D8195</t>
  </si>
  <si>
    <t>DRY-WALL(C-50)</t>
  </si>
  <si>
    <t>방화12.5+합판12.0, 한면</t>
  </si>
  <si>
    <t>5977C55C104AE68C474BE38B776A85</t>
  </si>
  <si>
    <t>0101025977C55C104AE68C474BE38B776A85</t>
  </si>
  <si>
    <t>010103  금  속  공  사</t>
  </si>
  <si>
    <t>010103</t>
  </si>
  <si>
    <t>스텐점검구 설치</t>
  </si>
  <si>
    <t>벽, 1.5mm*600*600</t>
  </si>
  <si>
    <t>개</t>
  </si>
  <si>
    <t>5977952CA44B30872B20A481187CD5</t>
  </si>
  <si>
    <t>0101035977952CA44B30872B20A481187CD5</t>
  </si>
  <si>
    <t>경량천장철골틀 설치</t>
  </si>
  <si>
    <t>M-BAR, H:1m미만. 인써트 유</t>
  </si>
  <si>
    <t>59779522A54FE5885975FA8B704325</t>
  </si>
  <si>
    <t>01010359779522A54FE5885975FA8B704325</t>
  </si>
  <si>
    <t>AL시트 설치</t>
  </si>
  <si>
    <t>3.0mm, 틀및부자재포함</t>
  </si>
  <si>
    <t>5977C557904008826EBBA988CBA9D5</t>
  </si>
  <si>
    <t>0101035977C557904008826EBBA988CBA9D5</t>
  </si>
  <si>
    <t>AL몰딩 설치</t>
  </si>
  <si>
    <t>W형, 15*15*15*15*1.0mm</t>
  </si>
  <si>
    <t>M</t>
  </si>
  <si>
    <t>5977C55688409886DFBFC88EDE4D45</t>
  </si>
  <si>
    <t>0101035977C55688409886DFBFC88EDE4D45</t>
  </si>
  <si>
    <t>010104  미  장  공  사</t>
  </si>
  <si>
    <t>010104</t>
  </si>
  <si>
    <t>마감미장/전면마감</t>
  </si>
  <si>
    <t>3.6m 이하</t>
  </si>
  <si>
    <t>597745A8BD41B589C378C98A920F65</t>
  </si>
  <si>
    <t>010104597745A8BD41B589C378C98A920F65</t>
  </si>
  <si>
    <t>3.6m 초과</t>
  </si>
  <si>
    <t>597745A8BD41B589C378C98A9234A5</t>
  </si>
  <si>
    <t>010104597745A8BD41B589C378C98A9234A5</t>
  </si>
  <si>
    <t>010105  칠    공    사</t>
  </si>
  <si>
    <t>010105</t>
  </si>
  <si>
    <t>바탕만들기+걸레받이용 페인트칠</t>
  </si>
  <si>
    <t>붓칠 2회, G.B.면</t>
  </si>
  <si>
    <t>5977D547C44DC38768F0F2826895B5</t>
  </si>
  <si>
    <t>0101055977D547C44DC38768F0F2826895B5</t>
  </si>
  <si>
    <t>바탕만들기+수성페인트 롤러칠</t>
  </si>
  <si>
    <t>내부, 3회, 철재면, 친환경</t>
  </si>
  <si>
    <t>5977D5462046BB8BCA5AA78F61C6F5</t>
  </si>
  <si>
    <t>0101055977D5462046BB8BCA5AA78F61C6F5</t>
  </si>
  <si>
    <t>내부 3회, con'c·mortar면, 친환경</t>
  </si>
  <si>
    <t>5977D5462046BB8BCA5AA68EF2D6E5</t>
  </si>
  <si>
    <t>0101055977D5462046BB8BCA5AA68EF2D6E5</t>
  </si>
  <si>
    <t>내부 3회, G.B.면, 친환경</t>
  </si>
  <si>
    <t>5977D5462046BB8BCA5AA186E3ACE5</t>
  </si>
  <si>
    <t>0101055977D5462046BB8BCA5AA186E3ACE5</t>
  </si>
  <si>
    <t>010106  기  타  공  사</t>
  </si>
  <si>
    <t>010106</t>
  </si>
  <si>
    <t>가구및비품 이전,설치</t>
  </si>
  <si>
    <t>재설치포함</t>
  </si>
  <si>
    <t>실</t>
  </si>
  <si>
    <t>5977255F0C411188DDBA0E80B33905</t>
  </si>
  <si>
    <t>0101065977255F0C411188DDBA0E80B33905</t>
  </si>
  <si>
    <t>거울 이전,설치</t>
  </si>
  <si>
    <t>597625EEC24BF68770D2CC8D81CA75</t>
  </si>
  <si>
    <t>010106597625EEC24BF68770D2CC8D81CA75</t>
  </si>
  <si>
    <t>콤퓨레샤 이전,설치</t>
  </si>
  <si>
    <t>식</t>
  </si>
  <si>
    <t>58C085055640A68094643C81F0E1A35494D2EB</t>
  </si>
  <si>
    <t>01010658C085055640A68094643C81F0E1A35494D2EB</t>
  </si>
  <si>
    <t>010107  내진 보강 공사</t>
  </si>
  <si>
    <t>010107</t>
  </si>
  <si>
    <t>하이브리드 감쇠장치</t>
  </si>
  <si>
    <t>HD-S2015-F8-3</t>
  </si>
  <si>
    <t>EA</t>
  </si>
  <si>
    <t>58E5A5965E4B1081CBDA7685C152E45C52C010</t>
  </si>
  <si>
    <t>01010758E5A5965E4B1081CBDA7685C152E45C52C010</t>
  </si>
  <si>
    <t>HD-S2015-F8-5</t>
  </si>
  <si>
    <t>58E5A5965E4B1081CBDA7685C152E45C52C017</t>
  </si>
  <si>
    <t>01010758E5A5965E4B1081CBDA7685C152E45C52C017</t>
  </si>
  <si>
    <t>하이브리드 감쇠장치설치</t>
  </si>
  <si>
    <t>HD-S2015-F8</t>
  </si>
  <si>
    <t>58E5A5965E4B1081CBDA7685C152E45C52C016</t>
  </si>
  <si>
    <t>01010758E5A5965E4B1081CBDA7685C152E45C52C016</t>
  </si>
  <si>
    <t>철판보강</t>
  </si>
  <si>
    <t>15T</t>
  </si>
  <si>
    <t>58E5A5965E4B1081CBDA7685C152E45C52C015</t>
  </si>
  <si>
    <t>01010758E5A5965E4B1081CBDA7685C152E45C52C015</t>
  </si>
  <si>
    <t>콘크리트 치핑(건축)</t>
  </si>
  <si>
    <t>인력</t>
  </si>
  <si>
    <t>58E5A5965E4B1081CBDA7685C152E45C52C014</t>
  </si>
  <si>
    <t>01010758E5A5965E4B1081CBDA7685C152E45C52C014</t>
  </si>
  <si>
    <t>용접검사</t>
  </si>
  <si>
    <t>공장-MT TEST</t>
  </si>
  <si>
    <t>개소</t>
  </si>
  <si>
    <t>58E5A5965E4B1081CBDA7685C152E45C52C01B</t>
  </si>
  <si>
    <t>01010758E5A5965E4B1081CBDA7685C152E45C52C01B</t>
  </si>
  <si>
    <t>인발시험</t>
  </si>
  <si>
    <t>케미컬 앵커 인발시험</t>
  </si>
  <si>
    <t>회</t>
  </si>
  <si>
    <t>58E5A5965E4B1081CBDA7685C152E45C52C01A</t>
  </si>
  <si>
    <t>01010758E5A5965E4B1081CBDA7685C152E45C52C01A</t>
  </si>
  <si>
    <t>트럭크레인(30톤)</t>
  </si>
  <si>
    <t>일</t>
  </si>
  <si>
    <t>58E5A5965E4B1081CBDA7685C152E45C52C13A</t>
  </si>
  <si>
    <t>01010758E5A5965E4B1081CBDA7685C152E45C52C13A</t>
  </si>
  <si>
    <t>화물</t>
  </si>
  <si>
    <t>11.5ton</t>
  </si>
  <si>
    <t>HR</t>
  </si>
  <si>
    <t>58E5A5965E4B1081CBDA7685C152E45C52C13B</t>
  </si>
  <si>
    <t>01010758E5A5965E4B1081CBDA7685C152E45C52C13B</t>
  </si>
  <si>
    <t>지게차</t>
  </si>
  <si>
    <t>5.0ton</t>
  </si>
  <si>
    <t>58E5A5965E4B1081CBDA7685C152E45C52C138</t>
  </si>
  <si>
    <t>01010758E5A5965E4B1081CBDA7685C152E45C52C138</t>
  </si>
  <si>
    <t>010108  철  거  공  사</t>
  </si>
  <si>
    <t>010108</t>
  </si>
  <si>
    <t>경량천장철골틀 철거</t>
  </si>
  <si>
    <t>마감재포함</t>
  </si>
  <si>
    <t>597625EECB499D897B85B484760215</t>
  </si>
  <si>
    <t>010108597625EECB499D897B85B484760215</t>
  </si>
  <si>
    <t>커팅</t>
  </si>
  <si>
    <t>597625EECB499D897B85B484760205</t>
  </si>
  <si>
    <t>010108597625EECB499D897B85B484760205</t>
  </si>
  <si>
    <t>콘크리트구조물 헐기</t>
  </si>
  <si>
    <t>무근, 소형장비</t>
  </si>
  <si>
    <t>M3</t>
  </si>
  <si>
    <t>597625EEC94EA588B4D1F281363415</t>
  </si>
  <si>
    <t>010108597625EEC94EA588B4D1F281363415</t>
  </si>
  <si>
    <t>597625EEC94EA588B4D1F2813646B5</t>
  </si>
  <si>
    <t>010108597625EEC94EA588B4D1F2813646B5</t>
  </si>
  <si>
    <t>마루틀 및 마루널 철거</t>
  </si>
  <si>
    <t>바닥</t>
  </si>
  <si>
    <t>597625EEC24BF68770D2CF89147445</t>
  </si>
  <si>
    <t>010108597625EEC24BF68770D2CF89147445</t>
  </si>
  <si>
    <t>597625EEC24BF68770D2CF89147465</t>
  </si>
  <si>
    <t>010108597625EEC24BF68770D2CF89147465</t>
  </si>
  <si>
    <t>모르타르 철거</t>
  </si>
  <si>
    <t>벽</t>
  </si>
  <si>
    <t>597625EEC24BF68770D2CF89C53915</t>
  </si>
  <si>
    <t>010108597625EEC24BF68770D2CF89C53915</t>
  </si>
  <si>
    <t>597625EEC24BF68770D2CF89C53935</t>
  </si>
  <si>
    <t>010108597625EEC24BF68770D2CF89C53935</t>
  </si>
  <si>
    <t>010109  골재 및 운반비</t>
  </si>
  <si>
    <t>010109</t>
  </si>
  <si>
    <t>시멘트</t>
  </si>
  <si>
    <t>40kg</t>
  </si>
  <si>
    <t>포</t>
  </si>
  <si>
    <t>5E5B15197F49A187C5FCA98B7913525BD39A4F</t>
  </si>
  <si>
    <t>0101095E5B15197F49A187C5FCA98B7913525BD39A4F</t>
  </si>
  <si>
    <t>시멘트운반</t>
  </si>
  <si>
    <t>L:20km, 덤프 8ton</t>
  </si>
  <si>
    <t>597675700644458431CC8985CB22A5</t>
  </si>
  <si>
    <t>010109597675700644458431CC8985CB22A5</t>
  </si>
  <si>
    <t>0102  폐기물처리</t>
  </si>
  <si>
    <t>0102</t>
  </si>
  <si>
    <t>건설폐기물처리비-중간처리</t>
  </si>
  <si>
    <t>건설(건축)폐자재</t>
  </si>
  <si>
    <t>톤</t>
  </si>
  <si>
    <t>5977255F0F4E038670E2D58D520605</t>
  </si>
  <si>
    <t>01025977255F0F4E038670E2D58D520605</t>
  </si>
  <si>
    <t>혼합건설폐기물</t>
  </si>
  <si>
    <t>5977255F0F4E038670E2D58D26F725</t>
  </si>
  <si>
    <t>01025977255F0F4E038670E2D58D26F725</t>
  </si>
  <si>
    <t>건설폐기물상차·운반비-중간처리</t>
  </si>
  <si>
    <t>24톤덤프트럭, 30km이하</t>
  </si>
  <si>
    <t>5977255F0F4E03871A21AD8BE43545</t>
  </si>
  <si>
    <t>01025977255F0F4E03871A21AD8BE43545</t>
  </si>
  <si>
    <t>노무비</t>
  </si>
  <si>
    <t>재</t>
  </si>
  <si>
    <t>차액</t>
    <phoneticPr fontId="1" type="noConversion"/>
  </si>
  <si>
    <t>변경전</t>
    <phoneticPr fontId="1" type="noConversion"/>
  </si>
  <si>
    <t>계</t>
    <phoneticPr fontId="1" type="noConversion"/>
  </si>
  <si>
    <t xml:space="preserve"> </t>
    <phoneticPr fontId="1" type="noConversion"/>
  </si>
  <si>
    <t>소방</t>
    <phoneticPr fontId="1" type="noConversion"/>
  </si>
  <si>
    <t>통신</t>
    <phoneticPr fontId="1" type="noConversion"/>
  </si>
  <si>
    <t>전기</t>
    <phoneticPr fontId="1" type="noConversion"/>
  </si>
  <si>
    <t>예산</t>
    <phoneticPr fontId="1" type="noConversion"/>
  </si>
  <si>
    <t>직접비</t>
    <phoneticPr fontId="10" type="noConversion"/>
  </si>
  <si>
    <t xml:space="preserve"> </t>
    <phoneticPr fontId="10" type="noConversion"/>
  </si>
  <si>
    <t>총        공        사         비</t>
    <phoneticPr fontId="13" type="noConversion"/>
  </si>
  <si>
    <t>전   기  .  통   신  .  소   방</t>
    <phoneticPr fontId="13" type="noConversion"/>
  </si>
  <si>
    <t>폐    기    물   처    리    비</t>
    <phoneticPr fontId="13" type="noConversion"/>
  </si>
  <si>
    <t>시     설      분      담     금</t>
    <phoneticPr fontId="13" type="noConversion"/>
  </si>
  <si>
    <t>관  급  자  재  비 / 관 급 자</t>
    <phoneticPr fontId="13" type="noConversion"/>
  </si>
  <si>
    <t>관  급  자  재  비 / 도 급 자</t>
    <phoneticPr fontId="13" type="noConversion"/>
  </si>
  <si>
    <t>도              급              액</t>
    <phoneticPr fontId="13" type="noConversion"/>
  </si>
  <si>
    <t>×</t>
    <phoneticPr fontId="15" type="noConversion"/>
  </si>
  <si>
    <t>공급가액</t>
    <phoneticPr fontId="10" type="noConversion"/>
  </si>
  <si>
    <t>부     가      가      치     세</t>
    <phoneticPr fontId="13" type="noConversion"/>
  </si>
  <si>
    <t>공        급         가        액</t>
    <phoneticPr fontId="13" type="noConversion"/>
  </si>
  <si>
    <t>100톤 미만</t>
    <phoneticPr fontId="1" type="noConversion"/>
  </si>
  <si>
    <t>(노무비+경비+일관)</t>
  </si>
  <si>
    <t>이                               윤</t>
    <phoneticPr fontId="13" type="noConversion"/>
  </si>
  <si>
    <t>계</t>
  </si>
  <si>
    <t>일     반     관      리      비</t>
    <phoneticPr fontId="13" type="noConversion"/>
  </si>
  <si>
    <t>[ 소             계 ]</t>
  </si>
  <si>
    <t>(재료+직노+산.경)</t>
    <phoneticPr fontId="16" type="noConversion"/>
  </si>
  <si>
    <t>건설기계대여대금지급보증서수수료</t>
  </si>
  <si>
    <t>하도급대금지급보증서수수료</t>
    <phoneticPr fontId="16" type="noConversion"/>
  </si>
  <si>
    <t xml:space="preserve"> </t>
    <phoneticPr fontId="13" type="noConversion"/>
  </si>
  <si>
    <t>대상액</t>
    <phoneticPr fontId="1" type="noConversion"/>
  </si>
  <si>
    <t>본공사품목없을시</t>
    <phoneticPr fontId="1" type="noConversion"/>
  </si>
  <si>
    <r>
      <t xml:space="preserve">환  </t>
    </r>
    <r>
      <rPr>
        <sz val="9"/>
        <rFont val="Arial"/>
        <family val="2"/>
      </rPr>
      <t xml:space="preserve"> </t>
    </r>
    <r>
      <rPr>
        <sz val="9"/>
        <rFont val="굴림"/>
        <family val="3"/>
        <charset val="129"/>
      </rPr>
      <t>경   보</t>
    </r>
    <r>
      <rPr>
        <sz val="9"/>
        <rFont val="Arial"/>
        <family val="2"/>
      </rPr>
      <t xml:space="preserve">    </t>
    </r>
    <r>
      <rPr>
        <sz val="9"/>
        <rFont val="굴림"/>
        <family val="3"/>
        <charset val="129"/>
      </rPr>
      <t>존</t>
    </r>
    <r>
      <rPr>
        <sz val="9"/>
        <rFont val="Arial"/>
        <family val="2"/>
      </rPr>
      <t xml:space="preserve">    </t>
    </r>
    <r>
      <rPr>
        <sz val="9"/>
        <rFont val="굴림"/>
        <family val="3"/>
        <charset val="129"/>
      </rPr>
      <t>비</t>
    </r>
    <phoneticPr fontId="13" type="noConversion"/>
  </si>
  <si>
    <t>관급적용</t>
    <phoneticPr fontId="1" type="noConversion"/>
  </si>
  <si>
    <t>(재료+직노+관급/1.1)*요율+기본값</t>
    <phoneticPr fontId="10" type="noConversion"/>
  </si>
  <si>
    <t>(재료비+노무비)</t>
  </si>
  <si>
    <t>기     타     경     비</t>
    <phoneticPr fontId="13" type="noConversion"/>
  </si>
  <si>
    <t>비</t>
  </si>
  <si>
    <t>가</t>
    <phoneticPr fontId="13" type="noConversion"/>
  </si>
  <si>
    <t>1.2배적용</t>
    <phoneticPr fontId="1" type="noConversion"/>
  </si>
  <si>
    <t>((재료+직노)*요율+기본값)*1.2</t>
    <phoneticPr fontId="1" type="noConversion"/>
  </si>
  <si>
    <t>2천만원이상</t>
    <phoneticPr fontId="1" type="noConversion"/>
  </si>
  <si>
    <t>+</t>
    <phoneticPr fontId="10" type="noConversion"/>
  </si>
  <si>
    <t>(재료+직노+도.관/1.1)</t>
    <phoneticPr fontId="17" type="noConversion"/>
  </si>
  <si>
    <t>안   전   관   리   비</t>
    <phoneticPr fontId="13" type="noConversion"/>
  </si>
  <si>
    <t xml:space="preserve"> </t>
    <phoneticPr fontId="16" type="noConversion"/>
  </si>
  <si>
    <t>작은값 적용</t>
    <phoneticPr fontId="10" type="noConversion"/>
  </si>
  <si>
    <t>구성비</t>
    <phoneticPr fontId="10" type="noConversion"/>
  </si>
  <si>
    <t>안전</t>
    <phoneticPr fontId="10" type="noConversion"/>
  </si>
  <si>
    <t>1억원이상</t>
    <phoneticPr fontId="1" type="noConversion"/>
  </si>
  <si>
    <t>직접노무비</t>
    <phoneticPr fontId="13" type="noConversion"/>
  </si>
  <si>
    <t>퇴 직 공 제 부 금 비</t>
    <phoneticPr fontId="13" type="noConversion"/>
  </si>
  <si>
    <t>1개월이상</t>
    <phoneticPr fontId="1" type="noConversion"/>
  </si>
  <si>
    <t>일정비율</t>
    <phoneticPr fontId="1" type="noConversion"/>
  </si>
  <si>
    <t>건강보험료</t>
    <phoneticPr fontId="10" type="noConversion"/>
  </si>
  <si>
    <t>노인장기요양 보험료</t>
    <phoneticPr fontId="10" type="noConversion"/>
  </si>
  <si>
    <t>원</t>
    <phoneticPr fontId="16" type="noConversion"/>
  </si>
  <si>
    <t>연   금   보   험   료</t>
    <phoneticPr fontId="17" type="noConversion"/>
  </si>
  <si>
    <t>건   강   보   험   료</t>
    <phoneticPr fontId="17" type="noConversion"/>
  </si>
  <si>
    <t>면허공사(개인2천만원이하는제외)</t>
    <phoneticPr fontId="1" type="noConversion"/>
  </si>
  <si>
    <t>190억이상등급확인</t>
    <phoneticPr fontId="1" type="noConversion"/>
  </si>
  <si>
    <t>고   용   보   험   료</t>
    <phoneticPr fontId="17" type="noConversion"/>
  </si>
  <si>
    <t>경</t>
  </si>
  <si>
    <t>산   재   보   험   료</t>
    <phoneticPr fontId="13" type="noConversion"/>
  </si>
  <si>
    <t>사</t>
    <phoneticPr fontId="16" type="noConversion"/>
  </si>
  <si>
    <t>운        반          비</t>
    <phoneticPr fontId="13" type="noConversion"/>
  </si>
  <si>
    <t>산     출     경     비</t>
    <phoneticPr fontId="13" type="noConversion"/>
  </si>
  <si>
    <t>[ 소               계 ]</t>
  </si>
  <si>
    <t>공</t>
    <phoneticPr fontId="13" type="noConversion"/>
  </si>
  <si>
    <t>직접노무비</t>
  </si>
  <si>
    <t>간   접    노   무   비</t>
    <phoneticPr fontId="13" type="noConversion"/>
  </si>
  <si>
    <t>무</t>
  </si>
  <si>
    <t>직   접    노   무   비</t>
    <phoneticPr fontId="13" type="noConversion"/>
  </si>
  <si>
    <t>노</t>
  </si>
  <si>
    <t>순</t>
    <phoneticPr fontId="13" type="noConversion"/>
  </si>
  <si>
    <t>작업설 ,부산물등(△)</t>
    <phoneticPr fontId="13" type="noConversion"/>
  </si>
  <si>
    <t>간   접    재   료   비</t>
    <phoneticPr fontId="13" type="noConversion"/>
  </si>
  <si>
    <t>료</t>
  </si>
  <si>
    <t>직   접    재   료   비</t>
    <phoneticPr fontId="13" type="noConversion"/>
  </si>
  <si>
    <t>비  고</t>
    <phoneticPr fontId="16" type="noConversion"/>
  </si>
  <si>
    <t>구         성        비</t>
    <phoneticPr fontId="17" type="noConversion"/>
  </si>
  <si>
    <t>부대토목</t>
    <phoneticPr fontId="16" type="noConversion"/>
  </si>
  <si>
    <t>기 계 설 비</t>
    <phoneticPr fontId="13" type="noConversion"/>
  </si>
  <si>
    <t>금           액</t>
    <phoneticPr fontId="16" type="noConversion"/>
  </si>
  <si>
    <t>합     계</t>
    <phoneticPr fontId="13" type="noConversion"/>
  </si>
  <si>
    <t>비             목</t>
    <phoneticPr fontId="17" type="noConversion"/>
  </si>
  <si>
    <t>대상범위</t>
    <phoneticPr fontId="1" type="noConversion"/>
  </si>
  <si>
    <t>대상금액</t>
    <phoneticPr fontId="1" type="noConversion"/>
  </si>
  <si>
    <t xml:space="preserve">공   사   원   가   계   산   서 </t>
    <phoneticPr fontId="17" type="noConversion"/>
  </si>
  <si>
    <t>공사명 : 분당소방서 119구조대 내진보강공사</t>
    <phoneticPr fontId="10" type="noConversion"/>
  </si>
  <si>
    <t>[ 119구조대내진보강공사 -분당 ]</t>
    <phoneticPr fontId="1" type="noConversion"/>
  </si>
  <si>
    <t>01  119구조대내진보강공사 -분당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</si>
</sst>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#"/>
    <numFmt numFmtId="177" formatCode="#,###;\-#,###;#;"/>
    <numFmt numFmtId="183" formatCode="#,##0_ "/>
    <numFmt numFmtId="184" formatCode="0.000%"/>
    <numFmt numFmtId="185" formatCode="_-* #,##0.00_-;\-* #,##0.00_-;_-* &quot;-&quot;_-;_-@_-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sz val="9"/>
      <name val="Arial"/>
      <family val="2"/>
    </font>
    <font>
      <sz val="12"/>
      <name val="Century Schoolbook"/>
      <family val="1"/>
    </font>
    <font>
      <sz val="8"/>
      <name val="Century Schoolbook"/>
      <family val="1"/>
    </font>
    <font>
      <b/>
      <sz val="14"/>
      <name val="바탕"/>
      <family val="1"/>
      <charset val="129"/>
    </font>
    <font>
      <sz val="11"/>
      <name val="옛체"/>
      <family val="1"/>
      <charset val="129"/>
    </font>
    <font>
      <sz val="11"/>
      <name val="바탕"/>
      <family val="1"/>
      <charset val="129"/>
    </font>
    <font>
      <b/>
      <sz val="11"/>
      <name val="굴림"/>
      <family val="3"/>
      <charset val="129"/>
    </font>
    <font>
      <b/>
      <sz val="16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83" fontId="9" fillId="0" borderId="0" xfId="0" applyNumberFormat="1" applyFont="1">
      <alignment vertical="center"/>
    </xf>
    <xf numFmtId="183" fontId="7" fillId="0" borderId="0" xfId="0" applyNumberFormat="1" applyFont="1">
      <alignment vertical="center"/>
    </xf>
    <xf numFmtId="41" fontId="9" fillId="0" borderId="0" xfId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1" fontId="9" fillId="0" borderId="0" xfId="0" applyNumberFormat="1" applyFont="1">
      <alignment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left" vertical="center"/>
    </xf>
    <xf numFmtId="10" fontId="9" fillId="0" borderId="0" xfId="2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1" fontId="9" fillId="0" borderId="0" xfId="2" applyNumberFormat="1" applyFont="1" applyFill="1" applyAlignment="1">
      <alignment vertical="center"/>
    </xf>
    <xf numFmtId="183" fontId="8" fillId="0" borderId="0" xfId="0" applyNumberFormat="1" applyFont="1">
      <alignment vertical="center"/>
    </xf>
    <xf numFmtId="10" fontId="9" fillId="2" borderId="0" xfId="2" applyNumberFormat="1" applyFont="1" applyFill="1" applyAlignment="1">
      <alignment vertical="center"/>
    </xf>
    <xf numFmtId="41" fontId="11" fillId="0" borderId="0" xfId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/>
    </xf>
    <xf numFmtId="0" fontId="11" fillId="0" borderId="0" xfId="0" applyFont="1">
      <alignment vertical="center"/>
    </xf>
    <xf numFmtId="41" fontId="11" fillId="0" borderId="0" xfId="1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9" fillId="0" borderId="1" xfId="1" applyFont="1" applyFill="1" applyBorder="1" applyAlignment="1">
      <alignment vertical="center"/>
    </xf>
    <xf numFmtId="0" fontId="11" fillId="0" borderId="5" xfId="0" applyFont="1" applyBorder="1">
      <alignment vertical="center"/>
    </xf>
    <xf numFmtId="41" fontId="11" fillId="0" borderId="6" xfId="1" applyFont="1" applyFill="1" applyBorder="1" applyAlignment="1">
      <alignment horizontal="center" vertical="center"/>
    </xf>
    <xf numFmtId="41" fontId="11" fillId="0" borderId="7" xfId="1" applyFont="1" applyFill="1" applyBorder="1" applyAlignment="1">
      <alignment horizontal="right" vertical="center"/>
    </xf>
    <xf numFmtId="41" fontId="9" fillId="0" borderId="1" xfId="1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vertical="center"/>
    </xf>
    <xf numFmtId="41" fontId="9" fillId="0" borderId="2" xfId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vertical="center"/>
    </xf>
    <xf numFmtId="41" fontId="11" fillId="0" borderId="6" xfId="1" applyFont="1" applyFill="1" applyBorder="1" applyAlignment="1">
      <alignment horizontal="left" vertical="center"/>
    </xf>
    <xf numFmtId="10" fontId="11" fillId="0" borderId="6" xfId="1" applyNumberFormat="1" applyFont="1" applyFill="1" applyBorder="1" applyAlignment="1">
      <alignment horizontal="center" vertical="center"/>
    </xf>
    <xf numFmtId="41" fontId="14" fillId="0" borderId="6" xfId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183" fontId="9" fillId="3" borderId="0" xfId="1" applyNumberFormat="1" applyFont="1" applyFill="1" applyBorder="1" applyAlignment="1">
      <alignment vertical="center"/>
    </xf>
    <xf numFmtId="41" fontId="9" fillId="0" borderId="3" xfId="1" applyFont="1" applyFill="1" applyBorder="1" applyAlignment="1">
      <alignment horizontal="center" vertical="center"/>
    </xf>
    <xf numFmtId="41" fontId="9" fillId="0" borderId="9" xfId="1" applyFont="1" applyFill="1" applyBorder="1" applyAlignment="1">
      <alignment vertical="center"/>
    </xf>
    <xf numFmtId="0" fontId="11" fillId="0" borderId="10" xfId="0" applyFont="1" applyBorder="1">
      <alignment vertical="center"/>
    </xf>
    <xf numFmtId="41" fontId="11" fillId="0" borderId="11" xfId="1" applyFont="1" applyFill="1" applyBorder="1" applyAlignment="1">
      <alignment horizontal="center" vertical="center"/>
    </xf>
    <xf numFmtId="41" fontId="11" fillId="0" borderId="12" xfId="1" applyFont="1" applyFill="1" applyBorder="1" applyAlignment="1">
      <alignment horizontal="right" vertical="center"/>
    </xf>
    <xf numFmtId="41" fontId="9" fillId="0" borderId="13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1" fontId="11" fillId="0" borderId="14" xfId="1" applyFont="1" applyFill="1" applyBorder="1" applyAlignment="1">
      <alignment vertical="center"/>
    </xf>
    <xf numFmtId="41" fontId="11" fillId="0" borderId="15" xfId="1" applyFont="1" applyFill="1" applyBorder="1" applyAlignment="1">
      <alignment horizontal="center" vertical="center"/>
    </xf>
    <xf numFmtId="10" fontId="11" fillId="0" borderId="16" xfId="1" applyNumberFormat="1" applyFont="1" applyFill="1" applyBorder="1" applyAlignment="1">
      <alignment horizontal="center" vertical="center"/>
    </xf>
    <xf numFmtId="41" fontId="14" fillId="0" borderId="16" xfId="1" applyFont="1" applyFill="1" applyBorder="1" applyAlignment="1">
      <alignment horizontal="center" vertical="center"/>
    </xf>
    <xf numFmtId="41" fontId="11" fillId="0" borderId="17" xfId="1" applyFont="1" applyFill="1" applyBorder="1" applyAlignment="1">
      <alignment horizontal="right" vertical="center"/>
    </xf>
    <xf numFmtId="41" fontId="9" fillId="0" borderId="18" xfId="1" applyFont="1" applyFill="1" applyBorder="1" applyAlignment="1">
      <alignment horizontal="center" vertical="center"/>
    </xf>
    <xf numFmtId="41" fontId="9" fillId="0" borderId="19" xfId="1" quotePrefix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19" xfId="1" applyFont="1" applyFill="1" applyBorder="1" applyAlignment="1">
      <alignment vertical="center"/>
    </xf>
    <xf numFmtId="41" fontId="11" fillId="0" borderId="20" xfId="1" applyFont="1" applyFill="1" applyBorder="1" applyAlignment="1">
      <alignment vertical="center"/>
    </xf>
    <xf numFmtId="41" fontId="11" fillId="0" borderId="16" xfId="1" applyFont="1" applyFill="1" applyBorder="1" applyAlignment="1">
      <alignment horizontal="center" vertical="center"/>
    </xf>
    <xf numFmtId="184" fontId="11" fillId="0" borderId="16" xfId="1" applyNumberFormat="1" applyFont="1" applyFill="1" applyBorder="1" applyAlignment="1">
      <alignment horizontal="center" vertical="center"/>
    </xf>
    <xf numFmtId="41" fontId="9" fillId="0" borderId="19" xfId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41" fontId="11" fillId="0" borderId="16" xfId="1" applyFont="1" applyFill="1" applyBorder="1" applyAlignment="1">
      <alignment horizontal="left" vertical="center"/>
    </xf>
    <xf numFmtId="185" fontId="9" fillId="0" borderId="19" xfId="1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41" fontId="11" fillId="0" borderId="22" xfId="1" applyFont="1" applyFill="1" applyBorder="1" applyAlignment="1">
      <alignment horizontal="center" vertical="center"/>
    </xf>
    <xf numFmtId="41" fontId="11" fillId="0" borderId="23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0" xfId="0" applyFont="1">
      <alignment vertical="center"/>
    </xf>
    <xf numFmtId="18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41" fontId="9" fillId="4" borderId="19" xfId="1" applyFont="1" applyFill="1" applyBorder="1" applyAlignment="1">
      <alignment horizontal="center" vertical="center"/>
    </xf>
    <xf numFmtId="41" fontId="11" fillId="4" borderId="17" xfId="1" applyFont="1" applyFill="1" applyBorder="1" applyAlignment="1">
      <alignment horizontal="right" vertical="center"/>
    </xf>
    <xf numFmtId="41" fontId="14" fillId="4" borderId="16" xfId="1" applyFont="1" applyFill="1" applyBorder="1" applyAlignment="1">
      <alignment horizontal="center" vertical="center"/>
    </xf>
    <xf numFmtId="184" fontId="11" fillId="4" borderId="16" xfId="1" applyNumberFormat="1" applyFont="1" applyFill="1" applyBorder="1" applyAlignment="1">
      <alignment horizontal="center" vertical="center"/>
    </xf>
    <xf numFmtId="41" fontId="11" fillId="4" borderId="16" xfId="1" applyFont="1" applyFill="1" applyBorder="1" applyAlignment="1">
      <alignment horizontal="left" vertical="center"/>
    </xf>
    <xf numFmtId="0" fontId="11" fillId="4" borderId="20" xfId="0" applyFont="1" applyFill="1" applyBorder="1">
      <alignment vertical="center"/>
    </xf>
    <xf numFmtId="41" fontId="9" fillId="4" borderId="19" xfId="1" applyFont="1" applyFill="1" applyBorder="1" applyAlignment="1">
      <alignment vertical="center"/>
    </xf>
    <xf numFmtId="0" fontId="7" fillId="4" borderId="0" xfId="0" applyFont="1" applyFill="1">
      <alignment vertical="center"/>
    </xf>
    <xf numFmtId="10" fontId="11" fillId="4" borderId="16" xfId="1" applyNumberFormat="1" applyFont="1" applyFill="1" applyBorder="1" applyAlignment="1">
      <alignment horizontal="center" vertical="center"/>
    </xf>
    <xf numFmtId="41" fontId="9" fillId="4" borderId="19" xfId="1" quotePrefix="1" applyFont="1" applyFill="1" applyBorder="1" applyAlignment="1">
      <alignment horizontal="center" vertical="center"/>
    </xf>
    <xf numFmtId="41" fontId="11" fillId="4" borderId="16" xfId="1" applyFont="1" applyFill="1" applyBorder="1" applyAlignment="1">
      <alignment horizontal="center" vertical="center"/>
    </xf>
    <xf numFmtId="41" fontId="11" fillId="4" borderId="20" xfId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9"/>
  <sheetViews>
    <sheetView tabSelected="1" workbookViewId="0">
      <selection sqref="A1:M1"/>
    </sheetView>
  </sheetViews>
  <sheetFormatPr defaultRowHeight="13.5"/>
  <cols>
    <col min="1" max="2" width="4" style="11" customWidth="1"/>
    <col min="3" max="3" width="25" style="11" bestFit="1" customWidth="1"/>
    <col min="4" max="4" width="4.5" style="11" hidden="1" customWidth="1"/>
    <col min="5" max="5" width="30.625" style="11" customWidth="1"/>
    <col min="6" max="6" width="13.5" style="11" hidden="1" customWidth="1"/>
    <col min="7" max="7" width="1.625" style="11" hidden="1" customWidth="1"/>
    <col min="8" max="8" width="22.125" style="11" customWidth="1"/>
    <col min="9" max="9" width="1.75" style="11" customWidth="1"/>
    <col min="10" max="10" width="8.5" style="11" customWidth="1"/>
    <col min="11" max="11" width="2.625" style="11" customWidth="1"/>
    <col min="12" max="12" width="10.375" style="11" customWidth="1"/>
    <col min="13" max="13" width="19.375" style="11" customWidth="1"/>
    <col min="14" max="14" width="4.25" style="11" customWidth="1"/>
    <col min="15" max="15" width="14.75" style="15" hidden="1" customWidth="1"/>
    <col min="16" max="16" width="11.125" style="15" hidden="1" customWidth="1"/>
    <col min="17" max="17" width="5.125" style="15" hidden="1" customWidth="1"/>
    <col min="18" max="18" width="6.125" style="13" hidden="1" customWidth="1"/>
    <col min="19" max="19" width="26.625" style="14" hidden="1" customWidth="1"/>
    <col min="20" max="20" width="17.375" style="14" hidden="1" customWidth="1"/>
    <col min="21" max="21" width="0" style="13" hidden="1" customWidth="1"/>
    <col min="22" max="22" width="9" style="12"/>
    <col min="23" max="259" width="9" style="11"/>
    <col min="260" max="261" width="4" style="11" customWidth="1"/>
    <col min="262" max="262" width="23.875" style="11" customWidth="1"/>
    <col min="263" max="263" width="0" style="11" hidden="1" customWidth="1"/>
    <col min="264" max="264" width="26.875" style="11" customWidth="1"/>
    <col min="265" max="266" width="0" style="11" hidden="1" customWidth="1"/>
    <col min="267" max="267" width="25" style="11" customWidth="1"/>
    <col min="268" max="268" width="1.75" style="11" customWidth="1"/>
    <col min="269" max="269" width="8.5" style="11" customWidth="1"/>
    <col min="270" max="270" width="2.625" style="11" customWidth="1"/>
    <col min="271" max="271" width="10.375" style="11" customWidth="1"/>
    <col min="272" max="273" width="19.375" style="11" customWidth="1"/>
    <col min="274" max="274" width="6.125" style="11" customWidth="1"/>
    <col min="275" max="276" width="17.375" style="11" bestFit="1" customWidth="1"/>
    <col min="277" max="515" width="9" style="11"/>
    <col min="516" max="517" width="4" style="11" customWidth="1"/>
    <col min="518" max="518" width="23.875" style="11" customWidth="1"/>
    <col min="519" max="519" width="0" style="11" hidden="1" customWidth="1"/>
    <col min="520" max="520" width="26.875" style="11" customWidth="1"/>
    <col min="521" max="522" width="0" style="11" hidden="1" customWidth="1"/>
    <col min="523" max="523" width="25" style="11" customWidth="1"/>
    <col min="524" max="524" width="1.75" style="11" customWidth="1"/>
    <col min="525" max="525" width="8.5" style="11" customWidth="1"/>
    <col min="526" max="526" width="2.625" style="11" customWidth="1"/>
    <col min="527" max="527" width="10.375" style="11" customWidth="1"/>
    <col min="528" max="529" width="19.375" style="11" customWidth="1"/>
    <col min="530" max="530" width="6.125" style="11" customWidth="1"/>
    <col min="531" max="532" width="17.375" style="11" bestFit="1" customWidth="1"/>
    <col min="533" max="771" width="9" style="11"/>
    <col min="772" max="773" width="4" style="11" customWidth="1"/>
    <col min="774" max="774" width="23.875" style="11" customWidth="1"/>
    <col min="775" max="775" width="0" style="11" hidden="1" customWidth="1"/>
    <col min="776" max="776" width="26.875" style="11" customWidth="1"/>
    <col min="777" max="778" width="0" style="11" hidden="1" customWidth="1"/>
    <col min="779" max="779" width="25" style="11" customWidth="1"/>
    <col min="780" max="780" width="1.75" style="11" customWidth="1"/>
    <col min="781" max="781" width="8.5" style="11" customWidth="1"/>
    <col min="782" max="782" width="2.625" style="11" customWidth="1"/>
    <col min="783" max="783" width="10.375" style="11" customWidth="1"/>
    <col min="784" max="785" width="19.375" style="11" customWidth="1"/>
    <col min="786" max="786" width="6.125" style="11" customWidth="1"/>
    <col min="787" max="788" width="17.375" style="11" bestFit="1" customWidth="1"/>
    <col min="789" max="1027" width="9" style="11"/>
    <col min="1028" max="1029" width="4" style="11" customWidth="1"/>
    <col min="1030" max="1030" width="23.875" style="11" customWidth="1"/>
    <col min="1031" max="1031" width="0" style="11" hidden="1" customWidth="1"/>
    <col min="1032" max="1032" width="26.875" style="11" customWidth="1"/>
    <col min="1033" max="1034" width="0" style="11" hidden="1" customWidth="1"/>
    <col min="1035" max="1035" width="25" style="11" customWidth="1"/>
    <col min="1036" max="1036" width="1.75" style="11" customWidth="1"/>
    <col min="1037" max="1037" width="8.5" style="11" customWidth="1"/>
    <col min="1038" max="1038" width="2.625" style="11" customWidth="1"/>
    <col min="1039" max="1039" width="10.375" style="11" customWidth="1"/>
    <col min="1040" max="1041" width="19.375" style="11" customWidth="1"/>
    <col min="1042" max="1042" width="6.125" style="11" customWidth="1"/>
    <col min="1043" max="1044" width="17.375" style="11" bestFit="1" customWidth="1"/>
    <col min="1045" max="1283" width="9" style="11"/>
    <col min="1284" max="1285" width="4" style="11" customWidth="1"/>
    <col min="1286" max="1286" width="23.875" style="11" customWidth="1"/>
    <col min="1287" max="1287" width="0" style="11" hidden="1" customWidth="1"/>
    <col min="1288" max="1288" width="26.875" style="11" customWidth="1"/>
    <col min="1289" max="1290" width="0" style="11" hidden="1" customWidth="1"/>
    <col min="1291" max="1291" width="25" style="11" customWidth="1"/>
    <col min="1292" max="1292" width="1.75" style="11" customWidth="1"/>
    <col min="1293" max="1293" width="8.5" style="11" customWidth="1"/>
    <col min="1294" max="1294" width="2.625" style="11" customWidth="1"/>
    <col min="1295" max="1295" width="10.375" style="11" customWidth="1"/>
    <col min="1296" max="1297" width="19.375" style="11" customWidth="1"/>
    <col min="1298" max="1298" width="6.125" style="11" customWidth="1"/>
    <col min="1299" max="1300" width="17.375" style="11" bestFit="1" customWidth="1"/>
    <col min="1301" max="1539" width="9" style="11"/>
    <col min="1540" max="1541" width="4" style="11" customWidth="1"/>
    <col min="1542" max="1542" width="23.875" style="11" customWidth="1"/>
    <col min="1543" max="1543" width="0" style="11" hidden="1" customWidth="1"/>
    <col min="1544" max="1544" width="26.875" style="11" customWidth="1"/>
    <col min="1545" max="1546" width="0" style="11" hidden="1" customWidth="1"/>
    <col min="1547" max="1547" width="25" style="11" customWidth="1"/>
    <col min="1548" max="1548" width="1.75" style="11" customWidth="1"/>
    <col min="1549" max="1549" width="8.5" style="11" customWidth="1"/>
    <col min="1550" max="1550" width="2.625" style="11" customWidth="1"/>
    <col min="1551" max="1551" width="10.375" style="11" customWidth="1"/>
    <col min="1552" max="1553" width="19.375" style="11" customWidth="1"/>
    <col min="1554" max="1554" width="6.125" style="11" customWidth="1"/>
    <col min="1555" max="1556" width="17.375" style="11" bestFit="1" customWidth="1"/>
    <col min="1557" max="1795" width="9" style="11"/>
    <col min="1796" max="1797" width="4" style="11" customWidth="1"/>
    <col min="1798" max="1798" width="23.875" style="11" customWidth="1"/>
    <col min="1799" max="1799" width="0" style="11" hidden="1" customWidth="1"/>
    <col min="1800" max="1800" width="26.875" style="11" customWidth="1"/>
    <col min="1801" max="1802" width="0" style="11" hidden="1" customWidth="1"/>
    <col min="1803" max="1803" width="25" style="11" customWidth="1"/>
    <col min="1804" max="1804" width="1.75" style="11" customWidth="1"/>
    <col min="1805" max="1805" width="8.5" style="11" customWidth="1"/>
    <col min="1806" max="1806" width="2.625" style="11" customWidth="1"/>
    <col min="1807" max="1807" width="10.375" style="11" customWidth="1"/>
    <col min="1808" max="1809" width="19.375" style="11" customWidth="1"/>
    <col min="1810" max="1810" width="6.125" style="11" customWidth="1"/>
    <col min="1811" max="1812" width="17.375" style="11" bestFit="1" customWidth="1"/>
    <col min="1813" max="2051" width="9" style="11"/>
    <col min="2052" max="2053" width="4" style="11" customWidth="1"/>
    <col min="2054" max="2054" width="23.875" style="11" customWidth="1"/>
    <col min="2055" max="2055" width="0" style="11" hidden="1" customWidth="1"/>
    <col min="2056" max="2056" width="26.875" style="11" customWidth="1"/>
    <col min="2057" max="2058" width="0" style="11" hidden="1" customWidth="1"/>
    <col min="2059" max="2059" width="25" style="11" customWidth="1"/>
    <col min="2060" max="2060" width="1.75" style="11" customWidth="1"/>
    <col min="2061" max="2061" width="8.5" style="11" customWidth="1"/>
    <col min="2062" max="2062" width="2.625" style="11" customWidth="1"/>
    <col min="2063" max="2063" width="10.375" style="11" customWidth="1"/>
    <col min="2064" max="2065" width="19.375" style="11" customWidth="1"/>
    <col min="2066" max="2066" width="6.125" style="11" customWidth="1"/>
    <col min="2067" max="2068" width="17.375" style="11" bestFit="1" customWidth="1"/>
    <col min="2069" max="2307" width="9" style="11"/>
    <col min="2308" max="2309" width="4" style="11" customWidth="1"/>
    <col min="2310" max="2310" width="23.875" style="11" customWidth="1"/>
    <col min="2311" max="2311" width="0" style="11" hidden="1" customWidth="1"/>
    <col min="2312" max="2312" width="26.875" style="11" customWidth="1"/>
    <col min="2313" max="2314" width="0" style="11" hidden="1" customWidth="1"/>
    <col min="2315" max="2315" width="25" style="11" customWidth="1"/>
    <col min="2316" max="2316" width="1.75" style="11" customWidth="1"/>
    <col min="2317" max="2317" width="8.5" style="11" customWidth="1"/>
    <col min="2318" max="2318" width="2.625" style="11" customWidth="1"/>
    <col min="2319" max="2319" width="10.375" style="11" customWidth="1"/>
    <col min="2320" max="2321" width="19.375" style="11" customWidth="1"/>
    <col min="2322" max="2322" width="6.125" style="11" customWidth="1"/>
    <col min="2323" max="2324" width="17.375" style="11" bestFit="1" customWidth="1"/>
    <col min="2325" max="2563" width="9" style="11"/>
    <col min="2564" max="2565" width="4" style="11" customWidth="1"/>
    <col min="2566" max="2566" width="23.875" style="11" customWidth="1"/>
    <col min="2567" max="2567" width="0" style="11" hidden="1" customWidth="1"/>
    <col min="2568" max="2568" width="26.875" style="11" customWidth="1"/>
    <col min="2569" max="2570" width="0" style="11" hidden="1" customWidth="1"/>
    <col min="2571" max="2571" width="25" style="11" customWidth="1"/>
    <col min="2572" max="2572" width="1.75" style="11" customWidth="1"/>
    <col min="2573" max="2573" width="8.5" style="11" customWidth="1"/>
    <col min="2574" max="2574" width="2.625" style="11" customWidth="1"/>
    <col min="2575" max="2575" width="10.375" style="11" customWidth="1"/>
    <col min="2576" max="2577" width="19.375" style="11" customWidth="1"/>
    <col min="2578" max="2578" width="6.125" style="11" customWidth="1"/>
    <col min="2579" max="2580" width="17.375" style="11" bestFit="1" customWidth="1"/>
    <col min="2581" max="2819" width="9" style="11"/>
    <col min="2820" max="2821" width="4" style="11" customWidth="1"/>
    <col min="2822" max="2822" width="23.875" style="11" customWidth="1"/>
    <col min="2823" max="2823" width="0" style="11" hidden="1" customWidth="1"/>
    <col min="2824" max="2824" width="26.875" style="11" customWidth="1"/>
    <col min="2825" max="2826" width="0" style="11" hidden="1" customWidth="1"/>
    <col min="2827" max="2827" width="25" style="11" customWidth="1"/>
    <col min="2828" max="2828" width="1.75" style="11" customWidth="1"/>
    <col min="2829" max="2829" width="8.5" style="11" customWidth="1"/>
    <col min="2830" max="2830" width="2.625" style="11" customWidth="1"/>
    <col min="2831" max="2831" width="10.375" style="11" customWidth="1"/>
    <col min="2832" max="2833" width="19.375" style="11" customWidth="1"/>
    <col min="2834" max="2834" width="6.125" style="11" customWidth="1"/>
    <col min="2835" max="2836" width="17.375" style="11" bestFit="1" customWidth="1"/>
    <col min="2837" max="3075" width="9" style="11"/>
    <col min="3076" max="3077" width="4" style="11" customWidth="1"/>
    <col min="3078" max="3078" width="23.875" style="11" customWidth="1"/>
    <col min="3079" max="3079" width="0" style="11" hidden="1" customWidth="1"/>
    <col min="3080" max="3080" width="26.875" style="11" customWidth="1"/>
    <col min="3081" max="3082" width="0" style="11" hidden="1" customWidth="1"/>
    <col min="3083" max="3083" width="25" style="11" customWidth="1"/>
    <col min="3084" max="3084" width="1.75" style="11" customWidth="1"/>
    <col min="3085" max="3085" width="8.5" style="11" customWidth="1"/>
    <col min="3086" max="3086" width="2.625" style="11" customWidth="1"/>
    <col min="3087" max="3087" width="10.375" style="11" customWidth="1"/>
    <col min="3088" max="3089" width="19.375" style="11" customWidth="1"/>
    <col min="3090" max="3090" width="6.125" style="11" customWidth="1"/>
    <col min="3091" max="3092" width="17.375" style="11" bestFit="1" customWidth="1"/>
    <col min="3093" max="3331" width="9" style="11"/>
    <col min="3332" max="3333" width="4" style="11" customWidth="1"/>
    <col min="3334" max="3334" width="23.875" style="11" customWidth="1"/>
    <col min="3335" max="3335" width="0" style="11" hidden="1" customWidth="1"/>
    <col min="3336" max="3336" width="26.875" style="11" customWidth="1"/>
    <col min="3337" max="3338" width="0" style="11" hidden="1" customWidth="1"/>
    <col min="3339" max="3339" width="25" style="11" customWidth="1"/>
    <col min="3340" max="3340" width="1.75" style="11" customWidth="1"/>
    <col min="3341" max="3341" width="8.5" style="11" customWidth="1"/>
    <col min="3342" max="3342" width="2.625" style="11" customWidth="1"/>
    <col min="3343" max="3343" width="10.375" style="11" customWidth="1"/>
    <col min="3344" max="3345" width="19.375" style="11" customWidth="1"/>
    <col min="3346" max="3346" width="6.125" style="11" customWidth="1"/>
    <col min="3347" max="3348" width="17.375" style="11" bestFit="1" customWidth="1"/>
    <col min="3349" max="3587" width="9" style="11"/>
    <col min="3588" max="3589" width="4" style="11" customWidth="1"/>
    <col min="3590" max="3590" width="23.875" style="11" customWidth="1"/>
    <col min="3591" max="3591" width="0" style="11" hidden="1" customWidth="1"/>
    <col min="3592" max="3592" width="26.875" style="11" customWidth="1"/>
    <col min="3593" max="3594" width="0" style="11" hidden="1" customWidth="1"/>
    <col min="3595" max="3595" width="25" style="11" customWidth="1"/>
    <col min="3596" max="3596" width="1.75" style="11" customWidth="1"/>
    <col min="3597" max="3597" width="8.5" style="11" customWidth="1"/>
    <col min="3598" max="3598" width="2.625" style="11" customWidth="1"/>
    <col min="3599" max="3599" width="10.375" style="11" customWidth="1"/>
    <col min="3600" max="3601" width="19.375" style="11" customWidth="1"/>
    <col min="3602" max="3602" width="6.125" style="11" customWidth="1"/>
    <col min="3603" max="3604" width="17.375" style="11" bestFit="1" customWidth="1"/>
    <col min="3605" max="3843" width="9" style="11"/>
    <col min="3844" max="3845" width="4" style="11" customWidth="1"/>
    <col min="3846" max="3846" width="23.875" style="11" customWidth="1"/>
    <col min="3847" max="3847" width="0" style="11" hidden="1" customWidth="1"/>
    <col min="3848" max="3848" width="26.875" style="11" customWidth="1"/>
    <col min="3849" max="3850" width="0" style="11" hidden="1" customWidth="1"/>
    <col min="3851" max="3851" width="25" style="11" customWidth="1"/>
    <col min="3852" max="3852" width="1.75" style="11" customWidth="1"/>
    <col min="3853" max="3853" width="8.5" style="11" customWidth="1"/>
    <col min="3854" max="3854" width="2.625" style="11" customWidth="1"/>
    <col min="3855" max="3855" width="10.375" style="11" customWidth="1"/>
    <col min="3856" max="3857" width="19.375" style="11" customWidth="1"/>
    <col min="3858" max="3858" width="6.125" style="11" customWidth="1"/>
    <col min="3859" max="3860" width="17.375" style="11" bestFit="1" customWidth="1"/>
    <col min="3861" max="4099" width="9" style="11"/>
    <col min="4100" max="4101" width="4" style="11" customWidth="1"/>
    <col min="4102" max="4102" width="23.875" style="11" customWidth="1"/>
    <col min="4103" max="4103" width="0" style="11" hidden="1" customWidth="1"/>
    <col min="4104" max="4104" width="26.875" style="11" customWidth="1"/>
    <col min="4105" max="4106" width="0" style="11" hidden="1" customWidth="1"/>
    <col min="4107" max="4107" width="25" style="11" customWidth="1"/>
    <col min="4108" max="4108" width="1.75" style="11" customWidth="1"/>
    <col min="4109" max="4109" width="8.5" style="11" customWidth="1"/>
    <col min="4110" max="4110" width="2.625" style="11" customWidth="1"/>
    <col min="4111" max="4111" width="10.375" style="11" customWidth="1"/>
    <col min="4112" max="4113" width="19.375" style="11" customWidth="1"/>
    <col min="4114" max="4114" width="6.125" style="11" customWidth="1"/>
    <col min="4115" max="4116" width="17.375" style="11" bestFit="1" customWidth="1"/>
    <col min="4117" max="4355" width="9" style="11"/>
    <col min="4356" max="4357" width="4" style="11" customWidth="1"/>
    <col min="4358" max="4358" width="23.875" style="11" customWidth="1"/>
    <col min="4359" max="4359" width="0" style="11" hidden="1" customWidth="1"/>
    <col min="4360" max="4360" width="26.875" style="11" customWidth="1"/>
    <col min="4361" max="4362" width="0" style="11" hidden="1" customWidth="1"/>
    <col min="4363" max="4363" width="25" style="11" customWidth="1"/>
    <col min="4364" max="4364" width="1.75" style="11" customWidth="1"/>
    <col min="4365" max="4365" width="8.5" style="11" customWidth="1"/>
    <col min="4366" max="4366" width="2.625" style="11" customWidth="1"/>
    <col min="4367" max="4367" width="10.375" style="11" customWidth="1"/>
    <col min="4368" max="4369" width="19.375" style="11" customWidth="1"/>
    <col min="4370" max="4370" width="6.125" style="11" customWidth="1"/>
    <col min="4371" max="4372" width="17.375" style="11" bestFit="1" customWidth="1"/>
    <col min="4373" max="4611" width="9" style="11"/>
    <col min="4612" max="4613" width="4" style="11" customWidth="1"/>
    <col min="4614" max="4614" width="23.875" style="11" customWidth="1"/>
    <col min="4615" max="4615" width="0" style="11" hidden="1" customWidth="1"/>
    <col min="4616" max="4616" width="26.875" style="11" customWidth="1"/>
    <col min="4617" max="4618" width="0" style="11" hidden="1" customWidth="1"/>
    <col min="4619" max="4619" width="25" style="11" customWidth="1"/>
    <col min="4620" max="4620" width="1.75" style="11" customWidth="1"/>
    <col min="4621" max="4621" width="8.5" style="11" customWidth="1"/>
    <col min="4622" max="4622" width="2.625" style="11" customWidth="1"/>
    <col min="4623" max="4623" width="10.375" style="11" customWidth="1"/>
    <col min="4624" max="4625" width="19.375" style="11" customWidth="1"/>
    <col min="4626" max="4626" width="6.125" style="11" customWidth="1"/>
    <col min="4627" max="4628" width="17.375" style="11" bestFit="1" customWidth="1"/>
    <col min="4629" max="4867" width="9" style="11"/>
    <col min="4868" max="4869" width="4" style="11" customWidth="1"/>
    <col min="4870" max="4870" width="23.875" style="11" customWidth="1"/>
    <col min="4871" max="4871" width="0" style="11" hidden="1" customWidth="1"/>
    <col min="4872" max="4872" width="26.875" style="11" customWidth="1"/>
    <col min="4873" max="4874" width="0" style="11" hidden="1" customWidth="1"/>
    <col min="4875" max="4875" width="25" style="11" customWidth="1"/>
    <col min="4876" max="4876" width="1.75" style="11" customWidth="1"/>
    <col min="4877" max="4877" width="8.5" style="11" customWidth="1"/>
    <col min="4878" max="4878" width="2.625" style="11" customWidth="1"/>
    <col min="4879" max="4879" width="10.375" style="11" customWidth="1"/>
    <col min="4880" max="4881" width="19.375" style="11" customWidth="1"/>
    <col min="4882" max="4882" width="6.125" style="11" customWidth="1"/>
    <col min="4883" max="4884" width="17.375" style="11" bestFit="1" customWidth="1"/>
    <col min="4885" max="5123" width="9" style="11"/>
    <col min="5124" max="5125" width="4" style="11" customWidth="1"/>
    <col min="5126" max="5126" width="23.875" style="11" customWidth="1"/>
    <col min="5127" max="5127" width="0" style="11" hidden="1" customWidth="1"/>
    <col min="5128" max="5128" width="26.875" style="11" customWidth="1"/>
    <col min="5129" max="5130" width="0" style="11" hidden="1" customWidth="1"/>
    <col min="5131" max="5131" width="25" style="11" customWidth="1"/>
    <col min="5132" max="5132" width="1.75" style="11" customWidth="1"/>
    <col min="5133" max="5133" width="8.5" style="11" customWidth="1"/>
    <col min="5134" max="5134" width="2.625" style="11" customWidth="1"/>
    <col min="5135" max="5135" width="10.375" style="11" customWidth="1"/>
    <col min="5136" max="5137" width="19.375" style="11" customWidth="1"/>
    <col min="5138" max="5138" width="6.125" style="11" customWidth="1"/>
    <col min="5139" max="5140" width="17.375" style="11" bestFit="1" customWidth="1"/>
    <col min="5141" max="5379" width="9" style="11"/>
    <col min="5380" max="5381" width="4" style="11" customWidth="1"/>
    <col min="5382" max="5382" width="23.875" style="11" customWidth="1"/>
    <col min="5383" max="5383" width="0" style="11" hidden="1" customWidth="1"/>
    <col min="5384" max="5384" width="26.875" style="11" customWidth="1"/>
    <col min="5385" max="5386" width="0" style="11" hidden="1" customWidth="1"/>
    <col min="5387" max="5387" width="25" style="11" customWidth="1"/>
    <col min="5388" max="5388" width="1.75" style="11" customWidth="1"/>
    <col min="5389" max="5389" width="8.5" style="11" customWidth="1"/>
    <col min="5390" max="5390" width="2.625" style="11" customWidth="1"/>
    <col min="5391" max="5391" width="10.375" style="11" customWidth="1"/>
    <col min="5392" max="5393" width="19.375" style="11" customWidth="1"/>
    <col min="5394" max="5394" width="6.125" style="11" customWidth="1"/>
    <col min="5395" max="5396" width="17.375" style="11" bestFit="1" customWidth="1"/>
    <col min="5397" max="5635" width="9" style="11"/>
    <col min="5636" max="5637" width="4" style="11" customWidth="1"/>
    <col min="5638" max="5638" width="23.875" style="11" customWidth="1"/>
    <col min="5639" max="5639" width="0" style="11" hidden="1" customWidth="1"/>
    <col min="5640" max="5640" width="26.875" style="11" customWidth="1"/>
    <col min="5641" max="5642" width="0" style="11" hidden="1" customWidth="1"/>
    <col min="5643" max="5643" width="25" style="11" customWidth="1"/>
    <col min="5644" max="5644" width="1.75" style="11" customWidth="1"/>
    <col min="5645" max="5645" width="8.5" style="11" customWidth="1"/>
    <col min="5646" max="5646" width="2.625" style="11" customWidth="1"/>
    <col min="5647" max="5647" width="10.375" style="11" customWidth="1"/>
    <col min="5648" max="5649" width="19.375" style="11" customWidth="1"/>
    <col min="5650" max="5650" width="6.125" style="11" customWidth="1"/>
    <col min="5651" max="5652" width="17.375" style="11" bestFit="1" customWidth="1"/>
    <col min="5653" max="5891" width="9" style="11"/>
    <col min="5892" max="5893" width="4" style="11" customWidth="1"/>
    <col min="5894" max="5894" width="23.875" style="11" customWidth="1"/>
    <col min="5895" max="5895" width="0" style="11" hidden="1" customWidth="1"/>
    <col min="5896" max="5896" width="26.875" style="11" customWidth="1"/>
    <col min="5897" max="5898" width="0" style="11" hidden="1" customWidth="1"/>
    <col min="5899" max="5899" width="25" style="11" customWidth="1"/>
    <col min="5900" max="5900" width="1.75" style="11" customWidth="1"/>
    <col min="5901" max="5901" width="8.5" style="11" customWidth="1"/>
    <col min="5902" max="5902" width="2.625" style="11" customWidth="1"/>
    <col min="5903" max="5903" width="10.375" style="11" customWidth="1"/>
    <col min="5904" max="5905" width="19.375" style="11" customWidth="1"/>
    <col min="5906" max="5906" width="6.125" style="11" customWidth="1"/>
    <col min="5907" max="5908" width="17.375" style="11" bestFit="1" customWidth="1"/>
    <col min="5909" max="6147" width="9" style="11"/>
    <col min="6148" max="6149" width="4" style="11" customWidth="1"/>
    <col min="6150" max="6150" width="23.875" style="11" customWidth="1"/>
    <col min="6151" max="6151" width="0" style="11" hidden="1" customWidth="1"/>
    <col min="6152" max="6152" width="26.875" style="11" customWidth="1"/>
    <col min="6153" max="6154" width="0" style="11" hidden="1" customWidth="1"/>
    <col min="6155" max="6155" width="25" style="11" customWidth="1"/>
    <col min="6156" max="6156" width="1.75" style="11" customWidth="1"/>
    <col min="6157" max="6157" width="8.5" style="11" customWidth="1"/>
    <col min="6158" max="6158" width="2.625" style="11" customWidth="1"/>
    <col min="6159" max="6159" width="10.375" style="11" customWidth="1"/>
    <col min="6160" max="6161" width="19.375" style="11" customWidth="1"/>
    <col min="6162" max="6162" width="6.125" style="11" customWidth="1"/>
    <col min="6163" max="6164" width="17.375" style="11" bestFit="1" customWidth="1"/>
    <col min="6165" max="6403" width="9" style="11"/>
    <col min="6404" max="6405" width="4" style="11" customWidth="1"/>
    <col min="6406" max="6406" width="23.875" style="11" customWidth="1"/>
    <col min="6407" max="6407" width="0" style="11" hidden="1" customWidth="1"/>
    <col min="6408" max="6408" width="26.875" style="11" customWidth="1"/>
    <col min="6409" max="6410" width="0" style="11" hidden="1" customWidth="1"/>
    <col min="6411" max="6411" width="25" style="11" customWidth="1"/>
    <col min="6412" max="6412" width="1.75" style="11" customWidth="1"/>
    <col min="6413" max="6413" width="8.5" style="11" customWidth="1"/>
    <col min="6414" max="6414" width="2.625" style="11" customWidth="1"/>
    <col min="6415" max="6415" width="10.375" style="11" customWidth="1"/>
    <col min="6416" max="6417" width="19.375" style="11" customWidth="1"/>
    <col min="6418" max="6418" width="6.125" style="11" customWidth="1"/>
    <col min="6419" max="6420" width="17.375" style="11" bestFit="1" customWidth="1"/>
    <col min="6421" max="6659" width="9" style="11"/>
    <col min="6660" max="6661" width="4" style="11" customWidth="1"/>
    <col min="6662" max="6662" width="23.875" style="11" customWidth="1"/>
    <col min="6663" max="6663" width="0" style="11" hidden="1" customWidth="1"/>
    <col min="6664" max="6664" width="26.875" style="11" customWidth="1"/>
    <col min="6665" max="6666" width="0" style="11" hidden="1" customWidth="1"/>
    <col min="6667" max="6667" width="25" style="11" customWidth="1"/>
    <col min="6668" max="6668" width="1.75" style="11" customWidth="1"/>
    <col min="6669" max="6669" width="8.5" style="11" customWidth="1"/>
    <col min="6670" max="6670" width="2.625" style="11" customWidth="1"/>
    <col min="6671" max="6671" width="10.375" style="11" customWidth="1"/>
    <col min="6672" max="6673" width="19.375" style="11" customWidth="1"/>
    <col min="6674" max="6674" width="6.125" style="11" customWidth="1"/>
    <col min="6675" max="6676" width="17.375" style="11" bestFit="1" customWidth="1"/>
    <col min="6677" max="6915" width="9" style="11"/>
    <col min="6916" max="6917" width="4" style="11" customWidth="1"/>
    <col min="6918" max="6918" width="23.875" style="11" customWidth="1"/>
    <col min="6919" max="6919" width="0" style="11" hidden="1" customWidth="1"/>
    <col min="6920" max="6920" width="26.875" style="11" customWidth="1"/>
    <col min="6921" max="6922" width="0" style="11" hidden="1" customWidth="1"/>
    <col min="6923" max="6923" width="25" style="11" customWidth="1"/>
    <col min="6924" max="6924" width="1.75" style="11" customWidth="1"/>
    <col min="6925" max="6925" width="8.5" style="11" customWidth="1"/>
    <col min="6926" max="6926" width="2.625" style="11" customWidth="1"/>
    <col min="6927" max="6927" width="10.375" style="11" customWidth="1"/>
    <col min="6928" max="6929" width="19.375" style="11" customWidth="1"/>
    <col min="6930" max="6930" width="6.125" style="11" customWidth="1"/>
    <col min="6931" max="6932" width="17.375" style="11" bestFit="1" customWidth="1"/>
    <col min="6933" max="7171" width="9" style="11"/>
    <col min="7172" max="7173" width="4" style="11" customWidth="1"/>
    <col min="7174" max="7174" width="23.875" style="11" customWidth="1"/>
    <col min="7175" max="7175" width="0" style="11" hidden="1" customWidth="1"/>
    <col min="7176" max="7176" width="26.875" style="11" customWidth="1"/>
    <col min="7177" max="7178" width="0" style="11" hidden="1" customWidth="1"/>
    <col min="7179" max="7179" width="25" style="11" customWidth="1"/>
    <col min="7180" max="7180" width="1.75" style="11" customWidth="1"/>
    <col min="7181" max="7181" width="8.5" style="11" customWidth="1"/>
    <col min="7182" max="7182" width="2.625" style="11" customWidth="1"/>
    <col min="7183" max="7183" width="10.375" style="11" customWidth="1"/>
    <col min="7184" max="7185" width="19.375" style="11" customWidth="1"/>
    <col min="7186" max="7186" width="6.125" style="11" customWidth="1"/>
    <col min="7187" max="7188" width="17.375" style="11" bestFit="1" customWidth="1"/>
    <col min="7189" max="7427" width="9" style="11"/>
    <col min="7428" max="7429" width="4" style="11" customWidth="1"/>
    <col min="7430" max="7430" width="23.875" style="11" customWidth="1"/>
    <col min="7431" max="7431" width="0" style="11" hidden="1" customWidth="1"/>
    <col min="7432" max="7432" width="26.875" style="11" customWidth="1"/>
    <col min="7433" max="7434" width="0" style="11" hidden="1" customWidth="1"/>
    <col min="7435" max="7435" width="25" style="11" customWidth="1"/>
    <col min="7436" max="7436" width="1.75" style="11" customWidth="1"/>
    <col min="7437" max="7437" width="8.5" style="11" customWidth="1"/>
    <col min="7438" max="7438" width="2.625" style="11" customWidth="1"/>
    <col min="7439" max="7439" width="10.375" style="11" customWidth="1"/>
    <col min="7440" max="7441" width="19.375" style="11" customWidth="1"/>
    <col min="7442" max="7442" width="6.125" style="11" customWidth="1"/>
    <col min="7443" max="7444" width="17.375" style="11" bestFit="1" customWidth="1"/>
    <col min="7445" max="7683" width="9" style="11"/>
    <col min="7684" max="7685" width="4" style="11" customWidth="1"/>
    <col min="7686" max="7686" width="23.875" style="11" customWidth="1"/>
    <col min="7687" max="7687" width="0" style="11" hidden="1" customWidth="1"/>
    <col min="7688" max="7688" width="26.875" style="11" customWidth="1"/>
    <col min="7689" max="7690" width="0" style="11" hidden="1" customWidth="1"/>
    <col min="7691" max="7691" width="25" style="11" customWidth="1"/>
    <col min="7692" max="7692" width="1.75" style="11" customWidth="1"/>
    <col min="7693" max="7693" width="8.5" style="11" customWidth="1"/>
    <col min="7694" max="7694" width="2.625" style="11" customWidth="1"/>
    <col min="7695" max="7695" width="10.375" style="11" customWidth="1"/>
    <col min="7696" max="7697" width="19.375" style="11" customWidth="1"/>
    <col min="7698" max="7698" width="6.125" style="11" customWidth="1"/>
    <col min="7699" max="7700" width="17.375" style="11" bestFit="1" customWidth="1"/>
    <col min="7701" max="7939" width="9" style="11"/>
    <col min="7940" max="7941" width="4" style="11" customWidth="1"/>
    <col min="7942" max="7942" width="23.875" style="11" customWidth="1"/>
    <col min="7943" max="7943" width="0" style="11" hidden="1" customWidth="1"/>
    <col min="7944" max="7944" width="26.875" style="11" customWidth="1"/>
    <col min="7945" max="7946" width="0" style="11" hidden="1" customWidth="1"/>
    <col min="7947" max="7947" width="25" style="11" customWidth="1"/>
    <col min="7948" max="7948" width="1.75" style="11" customWidth="1"/>
    <col min="7949" max="7949" width="8.5" style="11" customWidth="1"/>
    <col min="7950" max="7950" width="2.625" style="11" customWidth="1"/>
    <col min="7951" max="7951" width="10.375" style="11" customWidth="1"/>
    <col min="7952" max="7953" width="19.375" style="11" customWidth="1"/>
    <col min="7954" max="7954" width="6.125" style="11" customWidth="1"/>
    <col min="7955" max="7956" width="17.375" style="11" bestFit="1" customWidth="1"/>
    <col min="7957" max="8195" width="9" style="11"/>
    <col min="8196" max="8197" width="4" style="11" customWidth="1"/>
    <col min="8198" max="8198" width="23.875" style="11" customWidth="1"/>
    <col min="8199" max="8199" width="0" style="11" hidden="1" customWidth="1"/>
    <col min="8200" max="8200" width="26.875" style="11" customWidth="1"/>
    <col min="8201" max="8202" width="0" style="11" hidden="1" customWidth="1"/>
    <col min="8203" max="8203" width="25" style="11" customWidth="1"/>
    <col min="8204" max="8204" width="1.75" style="11" customWidth="1"/>
    <col min="8205" max="8205" width="8.5" style="11" customWidth="1"/>
    <col min="8206" max="8206" width="2.625" style="11" customWidth="1"/>
    <col min="8207" max="8207" width="10.375" style="11" customWidth="1"/>
    <col min="8208" max="8209" width="19.375" style="11" customWidth="1"/>
    <col min="8210" max="8210" width="6.125" style="11" customWidth="1"/>
    <col min="8211" max="8212" width="17.375" style="11" bestFit="1" customWidth="1"/>
    <col min="8213" max="8451" width="9" style="11"/>
    <col min="8452" max="8453" width="4" style="11" customWidth="1"/>
    <col min="8454" max="8454" width="23.875" style="11" customWidth="1"/>
    <col min="8455" max="8455" width="0" style="11" hidden="1" customWidth="1"/>
    <col min="8456" max="8456" width="26.875" style="11" customWidth="1"/>
    <col min="8457" max="8458" width="0" style="11" hidden="1" customWidth="1"/>
    <col min="8459" max="8459" width="25" style="11" customWidth="1"/>
    <col min="8460" max="8460" width="1.75" style="11" customWidth="1"/>
    <col min="8461" max="8461" width="8.5" style="11" customWidth="1"/>
    <col min="8462" max="8462" width="2.625" style="11" customWidth="1"/>
    <col min="8463" max="8463" width="10.375" style="11" customWidth="1"/>
    <col min="8464" max="8465" width="19.375" style="11" customWidth="1"/>
    <col min="8466" max="8466" width="6.125" style="11" customWidth="1"/>
    <col min="8467" max="8468" width="17.375" style="11" bestFit="1" customWidth="1"/>
    <col min="8469" max="8707" width="9" style="11"/>
    <col min="8708" max="8709" width="4" style="11" customWidth="1"/>
    <col min="8710" max="8710" width="23.875" style="11" customWidth="1"/>
    <col min="8711" max="8711" width="0" style="11" hidden="1" customWidth="1"/>
    <col min="8712" max="8712" width="26.875" style="11" customWidth="1"/>
    <col min="8713" max="8714" width="0" style="11" hidden="1" customWidth="1"/>
    <col min="8715" max="8715" width="25" style="11" customWidth="1"/>
    <col min="8716" max="8716" width="1.75" style="11" customWidth="1"/>
    <col min="8717" max="8717" width="8.5" style="11" customWidth="1"/>
    <col min="8718" max="8718" width="2.625" style="11" customWidth="1"/>
    <col min="8719" max="8719" width="10.375" style="11" customWidth="1"/>
    <col min="8720" max="8721" width="19.375" style="11" customWidth="1"/>
    <col min="8722" max="8722" width="6.125" style="11" customWidth="1"/>
    <col min="8723" max="8724" width="17.375" style="11" bestFit="1" customWidth="1"/>
    <col min="8725" max="8963" width="9" style="11"/>
    <col min="8964" max="8965" width="4" style="11" customWidth="1"/>
    <col min="8966" max="8966" width="23.875" style="11" customWidth="1"/>
    <col min="8967" max="8967" width="0" style="11" hidden="1" customWidth="1"/>
    <col min="8968" max="8968" width="26.875" style="11" customWidth="1"/>
    <col min="8969" max="8970" width="0" style="11" hidden="1" customWidth="1"/>
    <col min="8971" max="8971" width="25" style="11" customWidth="1"/>
    <col min="8972" max="8972" width="1.75" style="11" customWidth="1"/>
    <col min="8973" max="8973" width="8.5" style="11" customWidth="1"/>
    <col min="8974" max="8974" width="2.625" style="11" customWidth="1"/>
    <col min="8975" max="8975" width="10.375" style="11" customWidth="1"/>
    <col min="8976" max="8977" width="19.375" style="11" customWidth="1"/>
    <col min="8978" max="8978" width="6.125" style="11" customWidth="1"/>
    <col min="8979" max="8980" width="17.375" style="11" bestFit="1" customWidth="1"/>
    <col min="8981" max="9219" width="9" style="11"/>
    <col min="9220" max="9221" width="4" style="11" customWidth="1"/>
    <col min="9222" max="9222" width="23.875" style="11" customWidth="1"/>
    <col min="9223" max="9223" width="0" style="11" hidden="1" customWidth="1"/>
    <col min="9224" max="9224" width="26.875" style="11" customWidth="1"/>
    <col min="9225" max="9226" width="0" style="11" hidden="1" customWidth="1"/>
    <col min="9227" max="9227" width="25" style="11" customWidth="1"/>
    <col min="9228" max="9228" width="1.75" style="11" customWidth="1"/>
    <col min="9229" max="9229" width="8.5" style="11" customWidth="1"/>
    <col min="9230" max="9230" width="2.625" style="11" customWidth="1"/>
    <col min="9231" max="9231" width="10.375" style="11" customWidth="1"/>
    <col min="9232" max="9233" width="19.375" style="11" customWidth="1"/>
    <col min="9234" max="9234" width="6.125" style="11" customWidth="1"/>
    <col min="9235" max="9236" width="17.375" style="11" bestFit="1" customWidth="1"/>
    <col min="9237" max="9475" width="9" style="11"/>
    <col min="9476" max="9477" width="4" style="11" customWidth="1"/>
    <col min="9478" max="9478" width="23.875" style="11" customWidth="1"/>
    <col min="9479" max="9479" width="0" style="11" hidden="1" customWidth="1"/>
    <col min="9480" max="9480" width="26.875" style="11" customWidth="1"/>
    <col min="9481" max="9482" width="0" style="11" hidden="1" customWidth="1"/>
    <col min="9483" max="9483" width="25" style="11" customWidth="1"/>
    <col min="9484" max="9484" width="1.75" style="11" customWidth="1"/>
    <col min="9485" max="9485" width="8.5" style="11" customWidth="1"/>
    <col min="9486" max="9486" width="2.625" style="11" customWidth="1"/>
    <col min="9487" max="9487" width="10.375" style="11" customWidth="1"/>
    <col min="9488" max="9489" width="19.375" style="11" customWidth="1"/>
    <col min="9490" max="9490" width="6.125" style="11" customWidth="1"/>
    <col min="9491" max="9492" width="17.375" style="11" bestFit="1" customWidth="1"/>
    <col min="9493" max="9731" width="9" style="11"/>
    <col min="9732" max="9733" width="4" style="11" customWidth="1"/>
    <col min="9734" max="9734" width="23.875" style="11" customWidth="1"/>
    <col min="9735" max="9735" width="0" style="11" hidden="1" customWidth="1"/>
    <col min="9736" max="9736" width="26.875" style="11" customWidth="1"/>
    <col min="9737" max="9738" width="0" style="11" hidden="1" customWidth="1"/>
    <col min="9739" max="9739" width="25" style="11" customWidth="1"/>
    <col min="9740" max="9740" width="1.75" style="11" customWidth="1"/>
    <col min="9741" max="9741" width="8.5" style="11" customWidth="1"/>
    <col min="9742" max="9742" width="2.625" style="11" customWidth="1"/>
    <col min="9743" max="9743" width="10.375" style="11" customWidth="1"/>
    <col min="9744" max="9745" width="19.375" style="11" customWidth="1"/>
    <col min="9746" max="9746" width="6.125" style="11" customWidth="1"/>
    <col min="9747" max="9748" width="17.375" style="11" bestFit="1" customWidth="1"/>
    <col min="9749" max="9987" width="9" style="11"/>
    <col min="9988" max="9989" width="4" style="11" customWidth="1"/>
    <col min="9990" max="9990" width="23.875" style="11" customWidth="1"/>
    <col min="9991" max="9991" width="0" style="11" hidden="1" customWidth="1"/>
    <col min="9992" max="9992" width="26.875" style="11" customWidth="1"/>
    <col min="9993" max="9994" width="0" style="11" hidden="1" customWidth="1"/>
    <col min="9995" max="9995" width="25" style="11" customWidth="1"/>
    <col min="9996" max="9996" width="1.75" style="11" customWidth="1"/>
    <col min="9997" max="9997" width="8.5" style="11" customWidth="1"/>
    <col min="9998" max="9998" width="2.625" style="11" customWidth="1"/>
    <col min="9999" max="9999" width="10.375" style="11" customWidth="1"/>
    <col min="10000" max="10001" width="19.375" style="11" customWidth="1"/>
    <col min="10002" max="10002" width="6.125" style="11" customWidth="1"/>
    <col min="10003" max="10004" width="17.375" style="11" bestFit="1" customWidth="1"/>
    <col min="10005" max="10243" width="9" style="11"/>
    <col min="10244" max="10245" width="4" style="11" customWidth="1"/>
    <col min="10246" max="10246" width="23.875" style="11" customWidth="1"/>
    <col min="10247" max="10247" width="0" style="11" hidden="1" customWidth="1"/>
    <col min="10248" max="10248" width="26.875" style="11" customWidth="1"/>
    <col min="10249" max="10250" width="0" style="11" hidden="1" customWidth="1"/>
    <col min="10251" max="10251" width="25" style="11" customWidth="1"/>
    <col min="10252" max="10252" width="1.75" style="11" customWidth="1"/>
    <col min="10253" max="10253" width="8.5" style="11" customWidth="1"/>
    <col min="10254" max="10254" width="2.625" style="11" customWidth="1"/>
    <col min="10255" max="10255" width="10.375" style="11" customWidth="1"/>
    <col min="10256" max="10257" width="19.375" style="11" customWidth="1"/>
    <col min="10258" max="10258" width="6.125" style="11" customWidth="1"/>
    <col min="10259" max="10260" width="17.375" style="11" bestFit="1" customWidth="1"/>
    <col min="10261" max="10499" width="9" style="11"/>
    <col min="10500" max="10501" width="4" style="11" customWidth="1"/>
    <col min="10502" max="10502" width="23.875" style="11" customWidth="1"/>
    <col min="10503" max="10503" width="0" style="11" hidden="1" customWidth="1"/>
    <col min="10504" max="10504" width="26.875" style="11" customWidth="1"/>
    <col min="10505" max="10506" width="0" style="11" hidden="1" customWidth="1"/>
    <col min="10507" max="10507" width="25" style="11" customWidth="1"/>
    <col min="10508" max="10508" width="1.75" style="11" customWidth="1"/>
    <col min="10509" max="10509" width="8.5" style="11" customWidth="1"/>
    <col min="10510" max="10510" width="2.625" style="11" customWidth="1"/>
    <col min="10511" max="10511" width="10.375" style="11" customWidth="1"/>
    <col min="10512" max="10513" width="19.375" style="11" customWidth="1"/>
    <col min="10514" max="10514" width="6.125" style="11" customWidth="1"/>
    <col min="10515" max="10516" width="17.375" style="11" bestFit="1" customWidth="1"/>
    <col min="10517" max="10755" width="9" style="11"/>
    <col min="10756" max="10757" width="4" style="11" customWidth="1"/>
    <col min="10758" max="10758" width="23.875" style="11" customWidth="1"/>
    <col min="10759" max="10759" width="0" style="11" hidden="1" customWidth="1"/>
    <col min="10760" max="10760" width="26.875" style="11" customWidth="1"/>
    <col min="10761" max="10762" width="0" style="11" hidden="1" customWidth="1"/>
    <col min="10763" max="10763" width="25" style="11" customWidth="1"/>
    <col min="10764" max="10764" width="1.75" style="11" customWidth="1"/>
    <col min="10765" max="10765" width="8.5" style="11" customWidth="1"/>
    <col min="10766" max="10766" width="2.625" style="11" customWidth="1"/>
    <col min="10767" max="10767" width="10.375" style="11" customWidth="1"/>
    <col min="10768" max="10769" width="19.375" style="11" customWidth="1"/>
    <col min="10770" max="10770" width="6.125" style="11" customWidth="1"/>
    <col min="10771" max="10772" width="17.375" style="11" bestFit="1" customWidth="1"/>
    <col min="10773" max="11011" width="9" style="11"/>
    <col min="11012" max="11013" width="4" style="11" customWidth="1"/>
    <col min="11014" max="11014" width="23.875" style="11" customWidth="1"/>
    <col min="11015" max="11015" width="0" style="11" hidden="1" customWidth="1"/>
    <col min="11016" max="11016" width="26.875" style="11" customWidth="1"/>
    <col min="11017" max="11018" width="0" style="11" hidden="1" customWidth="1"/>
    <col min="11019" max="11019" width="25" style="11" customWidth="1"/>
    <col min="11020" max="11020" width="1.75" style="11" customWidth="1"/>
    <col min="11021" max="11021" width="8.5" style="11" customWidth="1"/>
    <col min="11022" max="11022" width="2.625" style="11" customWidth="1"/>
    <col min="11023" max="11023" width="10.375" style="11" customWidth="1"/>
    <col min="11024" max="11025" width="19.375" style="11" customWidth="1"/>
    <col min="11026" max="11026" width="6.125" style="11" customWidth="1"/>
    <col min="11027" max="11028" width="17.375" style="11" bestFit="1" customWidth="1"/>
    <col min="11029" max="11267" width="9" style="11"/>
    <col min="11268" max="11269" width="4" style="11" customWidth="1"/>
    <col min="11270" max="11270" width="23.875" style="11" customWidth="1"/>
    <col min="11271" max="11271" width="0" style="11" hidden="1" customWidth="1"/>
    <col min="11272" max="11272" width="26.875" style="11" customWidth="1"/>
    <col min="11273" max="11274" width="0" style="11" hidden="1" customWidth="1"/>
    <col min="11275" max="11275" width="25" style="11" customWidth="1"/>
    <col min="11276" max="11276" width="1.75" style="11" customWidth="1"/>
    <col min="11277" max="11277" width="8.5" style="11" customWidth="1"/>
    <col min="11278" max="11278" width="2.625" style="11" customWidth="1"/>
    <col min="11279" max="11279" width="10.375" style="11" customWidth="1"/>
    <col min="11280" max="11281" width="19.375" style="11" customWidth="1"/>
    <col min="11282" max="11282" width="6.125" style="11" customWidth="1"/>
    <col min="11283" max="11284" width="17.375" style="11" bestFit="1" customWidth="1"/>
    <col min="11285" max="11523" width="9" style="11"/>
    <col min="11524" max="11525" width="4" style="11" customWidth="1"/>
    <col min="11526" max="11526" width="23.875" style="11" customWidth="1"/>
    <col min="11527" max="11527" width="0" style="11" hidden="1" customWidth="1"/>
    <col min="11528" max="11528" width="26.875" style="11" customWidth="1"/>
    <col min="11529" max="11530" width="0" style="11" hidden="1" customWidth="1"/>
    <col min="11531" max="11531" width="25" style="11" customWidth="1"/>
    <col min="11532" max="11532" width="1.75" style="11" customWidth="1"/>
    <col min="11533" max="11533" width="8.5" style="11" customWidth="1"/>
    <col min="11534" max="11534" width="2.625" style="11" customWidth="1"/>
    <col min="11535" max="11535" width="10.375" style="11" customWidth="1"/>
    <col min="11536" max="11537" width="19.375" style="11" customWidth="1"/>
    <col min="11538" max="11538" width="6.125" style="11" customWidth="1"/>
    <col min="11539" max="11540" width="17.375" style="11" bestFit="1" customWidth="1"/>
    <col min="11541" max="11779" width="9" style="11"/>
    <col min="11780" max="11781" width="4" style="11" customWidth="1"/>
    <col min="11782" max="11782" width="23.875" style="11" customWidth="1"/>
    <col min="11783" max="11783" width="0" style="11" hidden="1" customWidth="1"/>
    <col min="11784" max="11784" width="26.875" style="11" customWidth="1"/>
    <col min="11785" max="11786" width="0" style="11" hidden="1" customWidth="1"/>
    <col min="11787" max="11787" width="25" style="11" customWidth="1"/>
    <col min="11788" max="11788" width="1.75" style="11" customWidth="1"/>
    <col min="11789" max="11789" width="8.5" style="11" customWidth="1"/>
    <col min="11790" max="11790" width="2.625" style="11" customWidth="1"/>
    <col min="11791" max="11791" width="10.375" style="11" customWidth="1"/>
    <col min="11792" max="11793" width="19.375" style="11" customWidth="1"/>
    <col min="11794" max="11794" width="6.125" style="11" customWidth="1"/>
    <col min="11795" max="11796" width="17.375" style="11" bestFit="1" customWidth="1"/>
    <col min="11797" max="12035" width="9" style="11"/>
    <col min="12036" max="12037" width="4" style="11" customWidth="1"/>
    <col min="12038" max="12038" width="23.875" style="11" customWidth="1"/>
    <col min="12039" max="12039" width="0" style="11" hidden="1" customWidth="1"/>
    <col min="12040" max="12040" width="26.875" style="11" customWidth="1"/>
    <col min="12041" max="12042" width="0" style="11" hidden="1" customWidth="1"/>
    <col min="12043" max="12043" width="25" style="11" customWidth="1"/>
    <col min="12044" max="12044" width="1.75" style="11" customWidth="1"/>
    <col min="12045" max="12045" width="8.5" style="11" customWidth="1"/>
    <col min="12046" max="12046" width="2.625" style="11" customWidth="1"/>
    <col min="12047" max="12047" width="10.375" style="11" customWidth="1"/>
    <col min="12048" max="12049" width="19.375" style="11" customWidth="1"/>
    <col min="12050" max="12050" width="6.125" style="11" customWidth="1"/>
    <col min="12051" max="12052" width="17.375" style="11" bestFit="1" customWidth="1"/>
    <col min="12053" max="12291" width="9" style="11"/>
    <col min="12292" max="12293" width="4" style="11" customWidth="1"/>
    <col min="12294" max="12294" width="23.875" style="11" customWidth="1"/>
    <col min="12295" max="12295" width="0" style="11" hidden="1" customWidth="1"/>
    <col min="12296" max="12296" width="26.875" style="11" customWidth="1"/>
    <col min="12297" max="12298" width="0" style="11" hidden="1" customWidth="1"/>
    <col min="12299" max="12299" width="25" style="11" customWidth="1"/>
    <col min="12300" max="12300" width="1.75" style="11" customWidth="1"/>
    <col min="12301" max="12301" width="8.5" style="11" customWidth="1"/>
    <col min="12302" max="12302" width="2.625" style="11" customWidth="1"/>
    <col min="12303" max="12303" width="10.375" style="11" customWidth="1"/>
    <col min="12304" max="12305" width="19.375" style="11" customWidth="1"/>
    <col min="12306" max="12306" width="6.125" style="11" customWidth="1"/>
    <col min="12307" max="12308" width="17.375" style="11" bestFit="1" customWidth="1"/>
    <col min="12309" max="12547" width="9" style="11"/>
    <col min="12548" max="12549" width="4" style="11" customWidth="1"/>
    <col min="12550" max="12550" width="23.875" style="11" customWidth="1"/>
    <col min="12551" max="12551" width="0" style="11" hidden="1" customWidth="1"/>
    <col min="12552" max="12552" width="26.875" style="11" customWidth="1"/>
    <col min="12553" max="12554" width="0" style="11" hidden="1" customWidth="1"/>
    <col min="12555" max="12555" width="25" style="11" customWidth="1"/>
    <col min="12556" max="12556" width="1.75" style="11" customWidth="1"/>
    <col min="12557" max="12557" width="8.5" style="11" customWidth="1"/>
    <col min="12558" max="12558" width="2.625" style="11" customWidth="1"/>
    <col min="12559" max="12559" width="10.375" style="11" customWidth="1"/>
    <col min="12560" max="12561" width="19.375" style="11" customWidth="1"/>
    <col min="12562" max="12562" width="6.125" style="11" customWidth="1"/>
    <col min="12563" max="12564" width="17.375" style="11" bestFit="1" customWidth="1"/>
    <col min="12565" max="12803" width="9" style="11"/>
    <col min="12804" max="12805" width="4" style="11" customWidth="1"/>
    <col min="12806" max="12806" width="23.875" style="11" customWidth="1"/>
    <col min="12807" max="12807" width="0" style="11" hidden="1" customWidth="1"/>
    <col min="12808" max="12808" width="26.875" style="11" customWidth="1"/>
    <col min="12809" max="12810" width="0" style="11" hidden="1" customWidth="1"/>
    <col min="12811" max="12811" width="25" style="11" customWidth="1"/>
    <col min="12812" max="12812" width="1.75" style="11" customWidth="1"/>
    <col min="12813" max="12813" width="8.5" style="11" customWidth="1"/>
    <col min="12814" max="12814" width="2.625" style="11" customWidth="1"/>
    <col min="12815" max="12815" width="10.375" style="11" customWidth="1"/>
    <col min="12816" max="12817" width="19.375" style="11" customWidth="1"/>
    <col min="12818" max="12818" width="6.125" style="11" customWidth="1"/>
    <col min="12819" max="12820" width="17.375" style="11" bestFit="1" customWidth="1"/>
    <col min="12821" max="13059" width="9" style="11"/>
    <col min="13060" max="13061" width="4" style="11" customWidth="1"/>
    <col min="13062" max="13062" width="23.875" style="11" customWidth="1"/>
    <col min="13063" max="13063" width="0" style="11" hidden="1" customWidth="1"/>
    <col min="13064" max="13064" width="26.875" style="11" customWidth="1"/>
    <col min="13065" max="13066" width="0" style="11" hidden="1" customWidth="1"/>
    <col min="13067" max="13067" width="25" style="11" customWidth="1"/>
    <col min="13068" max="13068" width="1.75" style="11" customWidth="1"/>
    <col min="13069" max="13069" width="8.5" style="11" customWidth="1"/>
    <col min="13070" max="13070" width="2.625" style="11" customWidth="1"/>
    <col min="13071" max="13071" width="10.375" style="11" customWidth="1"/>
    <col min="13072" max="13073" width="19.375" style="11" customWidth="1"/>
    <col min="13074" max="13074" width="6.125" style="11" customWidth="1"/>
    <col min="13075" max="13076" width="17.375" style="11" bestFit="1" customWidth="1"/>
    <col min="13077" max="13315" width="9" style="11"/>
    <col min="13316" max="13317" width="4" style="11" customWidth="1"/>
    <col min="13318" max="13318" width="23.875" style="11" customWidth="1"/>
    <col min="13319" max="13319" width="0" style="11" hidden="1" customWidth="1"/>
    <col min="13320" max="13320" width="26.875" style="11" customWidth="1"/>
    <col min="13321" max="13322" width="0" style="11" hidden="1" customWidth="1"/>
    <col min="13323" max="13323" width="25" style="11" customWidth="1"/>
    <col min="13324" max="13324" width="1.75" style="11" customWidth="1"/>
    <col min="13325" max="13325" width="8.5" style="11" customWidth="1"/>
    <col min="13326" max="13326" width="2.625" style="11" customWidth="1"/>
    <col min="13327" max="13327" width="10.375" style="11" customWidth="1"/>
    <col min="13328" max="13329" width="19.375" style="11" customWidth="1"/>
    <col min="13330" max="13330" width="6.125" style="11" customWidth="1"/>
    <col min="13331" max="13332" width="17.375" style="11" bestFit="1" customWidth="1"/>
    <col min="13333" max="13571" width="9" style="11"/>
    <col min="13572" max="13573" width="4" style="11" customWidth="1"/>
    <col min="13574" max="13574" width="23.875" style="11" customWidth="1"/>
    <col min="13575" max="13575" width="0" style="11" hidden="1" customWidth="1"/>
    <col min="13576" max="13576" width="26.875" style="11" customWidth="1"/>
    <col min="13577" max="13578" width="0" style="11" hidden="1" customWidth="1"/>
    <col min="13579" max="13579" width="25" style="11" customWidth="1"/>
    <col min="13580" max="13580" width="1.75" style="11" customWidth="1"/>
    <col min="13581" max="13581" width="8.5" style="11" customWidth="1"/>
    <col min="13582" max="13582" width="2.625" style="11" customWidth="1"/>
    <col min="13583" max="13583" width="10.375" style="11" customWidth="1"/>
    <col min="13584" max="13585" width="19.375" style="11" customWidth="1"/>
    <col min="13586" max="13586" width="6.125" style="11" customWidth="1"/>
    <col min="13587" max="13588" width="17.375" style="11" bestFit="1" customWidth="1"/>
    <col min="13589" max="13827" width="9" style="11"/>
    <col min="13828" max="13829" width="4" style="11" customWidth="1"/>
    <col min="13830" max="13830" width="23.875" style="11" customWidth="1"/>
    <col min="13831" max="13831" width="0" style="11" hidden="1" customWidth="1"/>
    <col min="13832" max="13832" width="26.875" style="11" customWidth="1"/>
    <col min="13833" max="13834" width="0" style="11" hidden="1" customWidth="1"/>
    <col min="13835" max="13835" width="25" style="11" customWidth="1"/>
    <col min="13836" max="13836" width="1.75" style="11" customWidth="1"/>
    <col min="13837" max="13837" width="8.5" style="11" customWidth="1"/>
    <col min="13838" max="13838" width="2.625" style="11" customWidth="1"/>
    <col min="13839" max="13839" width="10.375" style="11" customWidth="1"/>
    <col min="13840" max="13841" width="19.375" style="11" customWidth="1"/>
    <col min="13842" max="13842" width="6.125" style="11" customWidth="1"/>
    <col min="13843" max="13844" width="17.375" style="11" bestFit="1" customWidth="1"/>
    <col min="13845" max="14083" width="9" style="11"/>
    <col min="14084" max="14085" width="4" style="11" customWidth="1"/>
    <col min="14086" max="14086" width="23.875" style="11" customWidth="1"/>
    <col min="14087" max="14087" width="0" style="11" hidden="1" customWidth="1"/>
    <col min="14088" max="14088" width="26.875" style="11" customWidth="1"/>
    <col min="14089" max="14090" width="0" style="11" hidden="1" customWidth="1"/>
    <col min="14091" max="14091" width="25" style="11" customWidth="1"/>
    <col min="14092" max="14092" width="1.75" style="11" customWidth="1"/>
    <col min="14093" max="14093" width="8.5" style="11" customWidth="1"/>
    <col min="14094" max="14094" width="2.625" style="11" customWidth="1"/>
    <col min="14095" max="14095" width="10.375" style="11" customWidth="1"/>
    <col min="14096" max="14097" width="19.375" style="11" customWidth="1"/>
    <col min="14098" max="14098" width="6.125" style="11" customWidth="1"/>
    <col min="14099" max="14100" width="17.375" style="11" bestFit="1" customWidth="1"/>
    <col min="14101" max="14339" width="9" style="11"/>
    <col min="14340" max="14341" width="4" style="11" customWidth="1"/>
    <col min="14342" max="14342" width="23.875" style="11" customWidth="1"/>
    <col min="14343" max="14343" width="0" style="11" hidden="1" customWidth="1"/>
    <col min="14344" max="14344" width="26.875" style="11" customWidth="1"/>
    <col min="14345" max="14346" width="0" style="11" hidden="1" customWidth="1"/>
    <col min="14347" max="14347" width="25" style="11" customWidth="1"/>
    <col min="14348" max="14348" width="1.75" style="11" customWidth="1"/>
    <col min="14349" max="14349" width="8.5" style="11" customWidth="1"/>
    <col min="14350" max="14350" width="2.625" style="11" customWidth="1"/>
    <col min="14351" max="14351" width="10.375" style="11" customWidth="1"/>
    <col min="14352" max="14353" width="19.375" style="11" customWidth="1"/>
    <col min="14354" max="14354" width="6.125" style="11" customWidth="1"/>
    <col min="14355" max="14356" width="17.375" style="11" bestFit="1" customWidth="1"/>
    <col min="14357" max="14595" width="9" style="11"/>
    <col min="14596" max="14597" width="4" style="11" customWidth="1"/>
    <col min="14598" max="14598" width="23.875" style="11" customWidth="1"/>
    <col min="14599" max="14599" width="0" style="11" hidden="1" customWidth="1"/>
    <col min="14600" max="14600" width="26.875" style="11" customWidth="1"/>
    <col min="14601" max="14602" width="0" style="11" hidden="1" customWidth="1"/>
    <col min="14603" max="14603" width="25" style="11" customWidth="1"/>
    <col min="14604" max="14604" width="1.75" style="11" customWidth="1"/>
    <col min="14605" max="14605" width="8.5" style="11" customWidth="1"/>
    <col min="14606" max="14606" width="2.625" style="11" customWidth="1"/>
    <col min="14607" max="14607" width="10.375" style="11" customWidth="1"/>
    <col min="14608" max="14609" width="19.375" style="11" customWidth="1"/>
    <col min="14610" max="14610" width="6.125" style="11" customWidth="1"/>
    <col min="14611" max="14612" width="17.375" style="11" bestFit="1" customWidth="1"/>
    <col min="14613" max="14851" width="9" style="11"/>
    <col min="14852" max="14853" width="4" style="11" customWidth="1"/>
    <col min="14854" max="14854" width="23.875" style="11" customWidth="1"/>
    <col min="14855" max="14855" width="0" style="11" hidden="1" customWidth="1"/>
    <col min="14856" max="14856" width="26.875" style="11" customWidth="1"/>
    <col min="14857" max="14858" width="0" style="11" hidden="1" customWidth="1"/>
    <col min="14859" max="14859" width="25" style="11" customWidth="1"/>
    <col min="14860" max="14860" width="1.75" style="11" customWidth="1"/>
    <col min="14861" max="14861" width="8.5" style="11" customWidth="1"/>
    <col min="14862" max="14862" width="2.625" style="11" customWidth="1"/>
    <col min="14863" max="14863" width="10.375" style="11" customWidth="1"/>
    <col min="14864" max="14865" width="19.375" style="11" customWidth="1"/>
    <col min="14866" max="14866" width="6.125" style="11" customWidth="1"/>
    <col min="14867" max="14868" width="17.375" style="11" bestFit="1" customWidth="1"/>
    <col min="14869" max="15107" width="9" style="11"/>
    <col min="15108" max="15109" width="4" style="11" customWidth="1"/>
    <col min="15110" max="15110" width="23.875" style="11" customWidth="1"/>
    <col min="15111" max="15111" width="0" style="11" hidden="1" customWidth="1"/>
    <col min="15112" max="15112" width="26.875" style="11" customWidth="1"/>
    <col min="15113" max="15114" width="0" style="11" hidden="1" customWidth="1"/>
    <col min="15115" max="15115" width="25" style="11" customWidth="1"/>
    <col min="15116" max="15116" width="1.75" style="11" customWidth="1"/>
    <col min="15117" max="15117" width="8.5" style="11" customWidth="1"/>
    <col min="15118" max="15118" width="2.625" style="11" customWidth="1"/>
    <col min="15119" max="15119" width="10.375" style="11" customWidth="1"/>
    <col min="15120" max="15121" width="19.375" style="11" customWidth="1"/>
    <col min="15122" max="15122" width="6.125" style="11" customWidth="1"/>
    <col min="15123" max="15124" width="17.375" style="11" bestFit="1" customWidth="1"/>
    <col min="15125" max="15363" width="9" style="11"/>
    <col min="15364" max="15365" width="4" style="11" customWidth="1"/>
    <col min="15366" max="15366" width="23.875" style="11" customWidth="1"/>
    <col min="15367" max="15367" width="0" style="11" hidden="1" customWidth="1"/>
    <col min="15368" max="15368" width="26.875" style="11" customWidth="1"/>
    <col min="15369" max="15370" width="0" style="11" hidden="1" customWidth="1"/>
    <col min="15371" max="15371" width="25" style="11" customWidth="1"/>
    <col min="15372" max="15372" width="1.75" style="11" customWidth="1"/>
    <col min="15373" max="15373" width="8.5" style="11" customWidth="1"/>
    <col min="15374" max="15374" width="2.625" style="11" customWidth="1"/>
    <col min="15375" max="15375" width="10.375" style="11" customWidth="1"/>
    <col min="15376" max="15377" width="19.375" style="11" customWidth="1"/>
    <col min="15378" max="15378" width="6.125" style="11" customWidth="1"/>
    <col min="15379" max="15380" width="17.375" style="11" bestFit="1" customWidth="1"/>
    <col min="15381" max="15619" width="9" style="11"/>
    <col min="15620" max="15621" width="4" style="11" customWidth="1"/>
    <col min="15622" max="15622" width="23.875" style="11" customWidth="1"/>
    <col min="15623" max="15623" width="0" style="11" hidden="1" customWidth="1"/>
    <col min="15624" max="15624" width="26.875" style="11" customWidth="1"/>
    <col min="15625" max="15626" width="0" style="11" hidden="1" customWidth="1"/>
    <col min="15627" max="15627" width="25" style="11" customWidth="1"/>
    <col min="15628" max="15628" width="1.75" style="11" customWidth="1"/>
    <col min="15629" max="15629" width="8.5" style="11" customWidth="1"/>
    <col min="15630" max="15630" width="2.625" style="11" customWidth="1"/>
    <col min="15631" max="15631" width="10.375" style="11" customWidth="1"/>
    <col min="15632" max="15633" width="19.375" style="11" customWidth="1"/>
    <col min="15634" max="15634" width="6.125" style="11" customWidth="1"/>
    <col min="15635" max="15636" width="17.375" style="11" bestFit="1" customWidth="1"/>
    <col min="15637" max="15875" width="9" style="11"/>
    <col min="15876" max="15877" width="4" style="11" customWidth="1"/>
    <col min="15878" max="15878" width="23.875" style="11" customWidth="1"/>
    <col min="15879" max="15879" width="0" style="11" hidden="1" customWidth="1"/>
    <col min="15880" max="15880" width="26.875" style="11" customWidth="1"/>
    <col min="15881" max="15882" width="0" style="11" hidden="1" customWidth="1"/>
    <col min="15883" max="15883" width="25" style="11" customWidth="1"/>
    <col min="15884" max="15884" width="1.75" style="11" customWidth="1"/>
    <col min="15885" max="15885" width="8.5" style="11" customWidth="1"/>
    <col min="15886" max="15886" width="2.625" style="11" customWidth="1"/>
    <col min="15887" max="15887" width="10.375" style="11" customWidth="1"/>
    <col min="15888" max="15889" width="19.375" style="11" customWidth="1"/>
    <col min="15890" max="15890" width="6.125" style="11" customWidth="1"/>
    <col min="15891" max="15892" width="17.375" style="11" bestFit="1" customWidth="1"/>
    <col min="15893" max="16131" width="9" style="11"/>
    <col min="16132" max="16133" width="4" style="11" customWidth="1"/>
    <col min="16134" max="16134" width="23.875" style="11" customWidth="1"/>
    <col min="16135" max="16135" width="0" style="11" hidden="1" customWidth="1"/>
    <col min="16136" max="16136" width="26.875" style="11" customWidth="1"/>
    <col min="16137" max="16138" width="0" style="11" hidden="1" customWidth="1"/>
    <col min="16139" max="16139" width="25" style="11" customWidth="1"/>
    <col min="16140" max="16140" width="1.75" style="11" customWidth="1"/>
    <col min="16141" max="16141" width="8.5" style="11" customWidth="1"/>
    <col min="16142" max="16142" width="2.625" style="11" customWidth="1"/>
    <col min="16143" max="16143" width="10.375" style="11" customWidth="1"/>
    <col min="16144" max="16145" width="19.375" style="11" customWidth="1"/>
    <col min="16146" max="16146" width="6.125" style="11" customWidth="1"/>
    <col min="16147" max="16148" width="17.375" style="11" bestFit="1" customWidth="1"/>
    <col min="16149" max="16384" width="9" style="11"/>
  </cols>
  <sheetData>
    <row r="1" spans="1:84" ht="28.5" customHeight="1">
      <c r="A1" s="108" t="s">
        <v>331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90"/>
      <c r="O1" s="89"/>
      <c r="P1" s="89"/>
      <c r="Q1" s="89"/>
      <c r="U1" s="11"/>
      <c r="V1" s="11"/>
    </row>
    <row r="2" spans="1:84" ht="18.75" customHeight="1">
      <c r="A2" s="88" t="s">
        <v>332</v>
      </c>
      <c r="C2" s="88"/>
      <c r="D2" s="13"/>
      <c r="E2" s="88"/>
      <c r="F2" s="13"/>
      <c r="H2" s="13" t="s">
        <v>288</v>
      </c>
      <c r="I2" s="13"/>
      <c r="J2" s="13"/>
      <c r="K2" s="13" t="s">
        <v>288</v>
      </c>
      <c r="L2" s="13" t="s">
        <v>288</v>
      </c>
      <c r="M2" s="13" t="s">
        <v>288</v>
      </c>
      <c r="N2" s="13"/>
      <c r="O2" s="25" t="s">
        <v>330</v>
      </c>
      <c r="P2" s="25" t="s">
        <v>329</v>
      </c>
      <c r="Q2" s="25"/>
      <c r="R2" s="18"/>
      <c r="U2" s="11"/>
      <c r="V2" s="11"/>
    </row>
    <row r="3" spans="1:84" ht="15.75" customHeight="1">
      <c r="A3" s="105" t="s">
        <v>328</v>
      </c>
      <c r="B3" s="106"/>
      <c r="C3" s="107"/>
      <c r="D3" s="86" t="s">
        <v>327</v>
      </c>
      <c r="E3" s="86" t="s">
        <v>326</v>
      </c>
      <c r="F3" s="86" t="s">
        <v>325</v>
      </c>
      <c r="G3" s="87" t="s">
        <v>324</v>
      </c>
      <c r="H3" s="105" t="s">
        <v>323</v>
      </c>
      <c r="I3" s="106"/>
      <c r="J3" s="106"/>
      <c r="K3" s="106"/>
      <c r="L3" s="107"/>
      <c r="M3" s="86" t="s">
        <v>322</v>
      </c>
      <c r="N3" s="24"/>
      <c r="O3" s="25"/>
      <c r="P3" s="25"/>
      <c r="Q3" s="25"/>
      <c r="U3" s="11"/>
      <c r="V3" s="11"/>
    </row>
    <row r="4" spans="1:84" ht="15" customHeight="1">
      <c r="A4" s="83"/>
      <c r="B4" s="83" t="s">
        <v>241</v>
      </c>
      <c r="C4" s="84" t="s">
        <v>321</v>
      </c>
      <c r="D4" s="46">
        <f t="shared" ref="D4:D16" si="0">SUM(E4:G4)</f>
        <v>1530227984</v>
      </c>
      <c r="E4" s="51"/>
      <c r="F4" s="51">
        <v>1359095070</v>
      </c>
      <c r="G4" s="51">
        <v>171132914</v>
      </c>
      <c r="H4" s="82"/>
      <c r="I4" s="81"/>
      <c r="J4" s="81"/>
      <c r="K4" s="81"/>
      <c r="L4" s="85"/>
      <c r="M4" s="45"/>
      <c r="N4" s="34"/>
      <c r="O4" s="33"/>
      <c r="P4" s="33"/>
      <c r="Q4" s="33"/>
      <c r="U4" s="11"/>
      <c r="V4" s="11"/>
    </row>
    <row r="5" spans="1:84" ht="15" customHeight="1">
      <c r="A5" s="69"/>
      <c r="B5" s="69" t="s">
        <v>320</v>
      </c>
      <c r="C5" s="75" t="s">
        <v>319</v>
      </c>
      <c r="D5" s="74">
        <f t="shared" si="0"/>
        <v>0</v>
      </c>
      <c r="E5" s="74"/>
      <c r="F5" s="74">
        <v>0</v>
      </c>
      <c r="G5" s="74">
        <v>0</v>
      </c>
      <c r="H5" s="65"/>
      <c r="I5" s="72"/>
      <c r="J5" s="72"/>
      <c r="K5" s="72"/>
      <c r="L5" s="76"/>
      <c r="M5" s="70"/>
      <c r="N5" s="34"/>
      <c r="O5" s="33"/>
      <c r="P5" s="33"/>
      <c r="Q5" s="33"/>
      <c r="U5" s="11"/>
      <c r="V5" s="11"/>
    </row>
    <row r="6" spans="1:84" ht="15" customHeight="1">
      <c r="A6" s="69" t="s">
        <v>272</v>
      </c>
      <c r="B6" s="69" t="s">
        <v>280</v>
      </c>
      <c r="C6" s="75" t="s">
        <v>318</v>
      </c>
      <c r="D6" s="74">
        <f t="shared" si="0"/>
        <v>0</v>
      </c>
      <c r="E6" s="74"/>
      <c r="F6" s="74">
        <v>0</v>
      </c>
      <c r="G6" s="74">
        <v>0</v>
      </c>
      <c r="H6" s="65"/>
      <c r="I6" s="72"/>
      <c r="J6" s="72"/>
      <c r="K6" s="72"/>
      <c r="L6" s="76"/>
      <c r="M6" s="70"/>
      <c r="N6" s="34"/>
      <c r="O6" s="33"/>
      <c r="P6" s="33"/>
      <c r="Q6" s="33"/>
      <c r="U6" s="11"/>
      <c r="V6" s="11"/>
    </row>
    <row r="7" spans="1:84" ht="15" customHeight="1">
      <c r="A7" s="69" t="s">
        <v>317</v>
      </c>
      <c r="B7" s="60"/>
      <c r="C7" s="59" t="s">
        <v>310</v>
      </c>
      <c r="D7" s="53">
        <f t="shared" si="0"/>
        <v>1530227984</v>
      </c>
      <c r="E7" s="58"/>
      <c r="F7" s="58">
        <f>F4+F5-F6</f>
        <v>1359095070</v>
      </c>
      <c r="G7" s="58">
        <f>G4+G5-G6</f>
        <v>171132914</v>
      </c>
      <c r="H7" s="57"/>
      <c r="I7" s="56"/>
      <c r="J7" s="56"/>
      <c r="K7" s="56"/>
      <c r="L7" s="55"/>
      <c r="M7" s="54"/>
      <c r="N7" s="34"/>
      <c r="O7" s="33"/>
      <c r="P7" s="33"/>
      <c r="Q7" s="33"/>
      <c r="U7" s="11"/>
      <c r="V7" s="11"/>
    </row>
    <row r="8" spans="1:84" ht="15" customHeight="1">
      <c r="A8" s="69"/>
      <c r="B8" s="83" t="s">
        <v>316</v>
      </c>
      <c r="C8" s="84" t="s">
        <v>315</v>
      </c>
      <c r="D8" s="46">
        <f t="shared" si="0"/>
        <v>799109512</v>
      </c>
      <c r="E8" s="51"/>
      <c r="F8" s="51">
        <v>662762469</v>
      </c>
      <c r="G8" s="51">
        <v>136347043</v>
      </c>
      <c r="H8" s="82"/>
      <c r="I8" s="81"/>
      <c r="J8" s="81"/>
      <c r="K8" s="81"/>
      <c r="L8" s="80"/>
      <c r="M8" s="45"/>
      <c r="N8" s="34"/>
      <c r="O8" s="33"/>
      <c r="P8" s="33"/>
      <c r="Q8" s="33"/>
      <c r="U8" s="11"/>
      <c r="V8" s="11"/>
    </row>
    <row r="9" spans="1:84" ht="15" customHeight="1">
      <c r="A9" s="69" t="s">
        <v>272</v>
      </c>
      <c r="B9" s="69" t="s">
        <v>314</v>
      </c>
      <c r="C9" s="75" t="s">
        <v>313</v>
      </c>
      <c r="D9" s="74">
        <f t="shared" si="0"/>
        <v>103884235</v>
      </c>
      <c r="E9" s="74"/>
      <c r="F9" s="74">
        <f>TRUNC(F8*J9)</f>
        <v>86159120</v>
      </c>
      <c r="G9" s="74">
        <f>TRUNC(G8*J9)</f>
        <v>17725115</v>
      </c>
      <c r="H9" s="65" t="s">
        <v>312</v>
      </c>
      <c r="I9" s="64" t="s">
        <v>259</v>
      </c>
      <c r="J9" s="63">
        <v>0.13</v>
      </c>
      <c r="K9" s="77"/>
      <c r="L9" s="76"/>
      <c r="M9" s="78" t="s">
        <v>251</v>
      </c>
      <c r="N9" s="34"/>
      <c r="O9" s="52">
        <f>+E4+E8+E11</f>
        <v>0</v>
      </c>
      <c r="P9" s="33">
        <v>0</v>
      </c>
      <c r="Q9" s="33"/>
      <c r="U9" s="11"/>
      <c r="V9" s="11"/>
    </row>
    <row r="10" spans="1:84" ht="15" customHeight="1">
      <c r="A10" s="69" t="s">
        <v>311</v>
      </c>
      <c r="B10" s="60" t="s">
        <v>280</v>
      </c>
      <c r="C10" s="59" t="s">
        <v>310</v>
      </c>
      <c r="D10" s="66">
        <f t="shared" si="0"/>
        <v>902993747</v>
      </c>
      <c r="E10" s="58"/>
      <c r="F10" s="58">
        <f>SUM(F8:F9)</f>
        <v>748921589</v>
      </c>
      <c r="G10" s="58">
        <f>SUM(G8:G9)</f>
        <v>154072158</v>
      </c>
      <c r="H10" s="57"/>
      <c r="I10" s="56"/>
      <c r="J10" s="56"/>
      <c r="K10" s="56"/>
      <c r="L10" s="55"/>
      <c r="M10" s="54"/>
      <c r="N10" s="34"/>
      <c r="O10" s="33"/>
      <c r="P10" s="33"/>
      <c r="Q10" s="33"/>
      <c r="U10" s="11"/>
      <c r="V10" s="11"/>
    </row>
    <row r="11" spans="1:84" ht="15" customHeight="1">
      <c r="A11" s="69"/>
      <c r="B11" s="83"/>
      <c r="C11" s="75" t="s">
        <v>309</v>
      </c>
      <c r="D11" s="51">
        <f t="shared" si="0"/>
        <v>7215903</v>
      </c>
      <c r="E11" s="51"/>
      <c r="F11" s="51">
        <v>4771179</v>
      </c>
      <c r="G11" s="51">
        <v>2444724</v>
      </c>
      <c r="H11" s="82"/>
      <c r="I11" s="81"/>
      <c r="J11" s="81"/>
      <c r="K11" s="81"/>
      <c r="L11" s="80"/>
      <c r="M11" s="45"/>
      <c r="N11" s="34"/>
      <c r="O11" s="33"/>
      <c r="P11" s="33"/>
      <c r="Q11" s="33"/>
      <c r="U11" s="11"/>
      <c r="V11" s="11"/>
    </row>
    <row r="12" spans="1:84" ht="15" customHeight="1">
      <c r="A12" s="69" t="s">
        <v>288</v>
      </c>
      <c r="B12" s="69" t="s">
        <v>251</v>
      </c>
      <c r="C12" s="79" t="s">
        <v>308</v>
      </c>
      <c r="D12" s="74">
        <f t="shared" si="0"/>
        <v>0</v>
      </c>
      <c r="E12" s="74"/>
      <c r="F12" s="74">
        <v>0</v>
      </c>
      <c r="G12" s="74">
        <v>0</v>
      </c>
      <c r="H12" s="65"/>
      <c r="I12" s="72"/>
      <c r="J12" s="72"/>
      <c r="K12" s="72"/>
      <c r="L12" s="76"/>
      <c r="M12" s="70"/>
      <c r="N12" s="34"/>
      <c r="O12" s="33"/>
      <c r="P12" s="33"/>
      <c r="Q12" s="33"/>
      <c r="U12" s="11"/>
      <c r="V12" s="11"/>
    </row>
    <row r="13" spans="1:84" ht="15" customHeight="1">
      <c r="A13" s="69" t="s">
        <v>307</v>
      </c>
      <c r="B13" s="69"/>
      <c r="C13" s="75" t="s">
        <v>306</v>
      </c>
      <c r="D13" s="74">
        <f t="shared" si="0"/>
        <v>33410767</v>
      </c>
      <c r="E13" s="74"/>
      <c r="F13" s="74">
        <f>TRUNC(F10*J13)</f>
        <v>27710098</v>
      </c>
      <c r="G13" s="74">
        <f>TRUNC(G10*J13)</f>
        <v>5700669</v>
      </c>
      <c r="H13" s="65" t="s">
        <v>240</v>
      </c>
      <c r="I13" s="64" t="s">
        <v>259</v>
      </c>
      <c r="J13" s="63">
        <v>3.6999999999999998E-2</v>
      </c>
      <c r="K13" s="77"/>
      <c r="L13" s="76"/>
      <c r="M13" s="78" t="s">
        <v>251</v>
      </c>
      <c r="O13" s="11" t="s">
        <v>296</v>
      </c>
      <c r="P13" s="11" t="s">
        <v>302</v>
      </c>
      <c r="Q13" s="11"/>
      <c r="R13" s="11"/>
      <c r="S13" s="11"/>
      <c r="T13" s="11"/>
      <c r="U13" s="11"/>
      <c r="V13" s="11"/>
    </row>
    <row r="14" spans="1:84" ht="15" customHeight="1">
      <c r="A14" s="69"/>
      <c r="B14" s="69" t="s">
        <v>305</v>
      </c>
      <c r="C14" s="75" t="s">
        <v>304</v>
      </c>
      <c r="D14" s="74">
        <f t="shared" si="0"/>
        <v>9120236</v>
      </c>
      <c r="E14" s="74"/>
      <c r="F14" s="74">
        <f>TRUNC(F10*J14)</f>
        <v>7564108</v>
      </c>
      <c r="G14" s="74">
        <f>TRUNC(G10*J14)</f>
        <v>1556128</v>
      </c>
      <c r="H14" s="65" t="s">
        <v>240</v>
      </c>
      <c r="I14" s="64" t="s">
        <v>259</v>
      </c>
      <c r="J14" s="63">
        <v>1.01E-2</v>
      </c>
      <c r="K14" s="77"/>
      <c r="L14" s="76"/>
      <c r="M14" s="70"/>
      <c r="O14" s="11" t="s">
        <v>303</v>
      </c>
      <c r="P14" s="11" t="s">
        <v>302</v>
      </c>
      <c r="Q14" s="11"/>
      <c r="R14" s="11"/>
      <c r="S14" s="11"/>
      <c r="T14" s="11"/>
      <c r="U14" s="11"/>
      <c r="V14" s="11"/>
    </row>
    <row r="15" spans="1:84" s="100" customFormat="1" ht="15" customHeight="1">
      <c r="A15" s="91" t="s">
        <v>288</v>
      </c>
      <c r="B15" s="91"/>
      <c r="C15" s="92" t="s">
        <v>301</v>
      </c>
      <c r="D15" s="93">
        <f t="shared" si="0"/>
        <v>27928877</v>
      </c>
      <c r="E15" s="93"/>
      <c r="F15" s="93">
        <f>TRUNC(F8*J15)</f>
        <v>23163548</v>
      </c>
      <c r="G15" s="93">
        <f>TRUNC(G8*J15)</f>
        <v>4765329</v>
      </c>
      <c r="H15" s="94" t="s">
        <v>293</v>
      </c>
      <c r="I15" s="95" t="s">
        <v>259</v>
      </c>
      <c r="J15" s="96">
        <v>3.4950000000000002E-2</v>
      </c>
      <c r="K15" s="97"/>
      <c r="L15" s="98"/>
      <c r="M15" s="99" t="str">
        <f>+P15</f>
        <v>1개월이상</v>
      </c>
      <c r="N15" s="11"/>
      <c r="O15" s="11" t="s">
        <v>296</v>
      </c>
      <c r="P15" s="11" t="s">
        <v>295</v>
      </c>
      <c r="Q15" s="11"/>
      <c r="R15" s="11"/>
      <c r="S15" s="11" t="s">
        <v>251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s="100" customFormat="1" ht="15" customHeight="1">
      <c r="A16" s="91" t="s">
        <v>288</v>
      </c>
      <c r="B16" s="91"/>
      <c r="C16" s="92" t="s">
        <v>300</v>
      </c>
      <c r="D16" s="93">
        <f t="shared" si="0"/>
        <v>35959927</v>
      </c>
      <c r="E16" s="93"/>
      <c r="F16" s="93">
        <f>TRUNC(F8*J16)</f>
        <v>29824311</v>
      </c>
      <c r="G16" s="93">
        <f>TRUNC(G8*J16)</f>
        <v>6135616</v>
      </c>
      <c r="H16" s="94" t="s">
        <v>293</v>
      </c>
      <c r="I16" s="95" t="s">
        <v>259</v>
      </c>
      <c r="J16" s="101">
        <v>4.4999999999999998E-2</v>
      </c>
      <c r="K16" s="97"/>
      <c r="L16" s="98"/>
      <c r="M16" s="99" t="str">
        <f>+P16</f>
        <v>1개월이상</v>
      </c>
      <c r="N16" s="11"/>
      <c r="O16" s="11" t="s">
        <v>296</v>
      </c>
      <c r="P16" s="11" t="s">
        <v>295</v>
      </c>
      <c r="Q16" s="11"/>
      <c r="R16" s="11" t="s">
        <v>251</v>
      </c>
      <c r="S16" s="11"/>
      <c r="T16" s="11" t="s">
        <v>251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1:84" s="100" customFormat="1" ht="15" customHeight="1">
      <c r="A17" s="91" t="s">
        <v>299</v>
      </c>
      <c r="B17" s="91"/>
      <c r="C17" s="92" t="s">
        <v>298</v>
      </c>
      <c r="D17" s="93"/>
      <c r="E17" s="93"/>
      <c r="F17" s="93"/>
      <c r="G17" s="93"/>
      <c r="H17" s="94" t="s">
        <v>297</v>
      </c>
      <c r="I17" s="95" t="s">
        <v>259</v>
      </c>
      <c r="J17" s="101">
        <v>0.1227</v>
      </c>
      <c r="K17" s="97"/>
      <c r="L17" s="98"/>
      <c r="M17" s="99" t="str">
        <f>+P17</f>
        <v>1개월이상</v>
      </c>
      <c r="N17" s="11"/>
      <c r="O17" s="11" t="s">
        <v>296</v>
      </c>
      <c r="P17" s="11" t="s">
        <v>295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84" s="100" customFormat="1" ht="15" customHeight="1">
      <c r="A18" s="91" t="s">
        <v>272</v>
      </c>
      <c r="B18" s="91"/>
      <c r="C18" s="92" t="s">
        <v>294</v>
      </c>
      <c r="D18" s="93">
        <f>SUM(E18:G18)</f>
        <v>18379517</v>
      </c>
      <c r="E18" s="93"/>
      <c r="F18" s="93">
        <f>TRUNC(F8*J18)</f>
        <v>15243536</v>
      </c>
      <c r="G18" s="93">
        <f>TRUNC(G8*J18)</f>
        <v>3135981</v>
      </c>
      <c r="H18" s="94" t="s">
        <v>293</v>
      </c>
      <c r="I18" s="95" t="s">
        <v>259</v>
      </c>
      <c r="J18" s="101">
        <v>2.3E-2</v>
      </c>
      <c r="K18" s="97"/>
      <c r="L18" s="98"/>
      <c r="M18" s="99" t="str">
        <f>+P18</f>
        <v>1억원이상</v>
      </c>
      <c r="N18" s="11"/>
      <c r="O18" s="11">
        <f>+E29+E30+E32+E33</f>
        <v>0</v>
      </c>
      <c r="P18" s="11" t="s">
        <v>292</v>
      </c>
      <c r="Q18" s="11"/>
      <c r="R18" s="11" t="s">
        <v>291</v>
      </c>
      <c r="S18" s="11" t="s">
        <v>290</v>
      </c>
      <c r="T18" s="11" t="s">
        <v>289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</row>
    <row r="19" spans="1:84" s="100" customFormat="1" ht="15" customHeight="1">
      <c r="A19" s="91" t="s">
        <v>288</v>
      </c>
      <c r="B19" s="91"/>
      <c r="C19" s="92" t="s">
        <v>287</v>
      </c>
      <c r="D19" s="93">
        <f>SUM(E19:G19)</f>
        <v>68249587</v>
      </c>
      <c r="E19" s="102"/>
      <c r="F19" s="93">
        <f>TRUNC((F7+F8)*J19)+L19</f>
        <v>59240425</v>
      </c>
      <c r="G19" s="93">
        <f>TRUNC((G7+G8)*J19)+L19</f>
        <v>9009162</v>
      </c>
      <c r="H19" s="94" t="s">
        <v>286</v>
      </c>
      <c r="I19" s="95" t="s">
        <v>259</v>
      </c>
      <c r="J19" s="101">
        <v>2.93E-2</v>
      </c>
      <c r="K19" s="103" t="s">
        <v>285</v>
      </c>
      <c r="L19" s="104">
        <v>0</v>
      </c>
      <c r="M19" s="99" t="str">
        <f>+P19</f>
        <v>2천만원이상</v>
      </c>
      <c r="N19" s="11"/>
      <c r="O19" s="11">
        <f>+E31+E32</f>
        <v>0</v>
      </c>
      <c r="P19" s="11" t="s">
        <v>284</v>
      </c>
      <c r="Q19" s="11"/>
      <c r="R19" s="11">
        <v>1</v>
      </c>
      <c r="S19" s="11" t="s">
        <v>283</v>
      </c>
      <c r="T19" s="11">
        <f>+((E7+E8)*J19+L19)*1.2</f>
        <v>0</v>
      </c>
      <c r="U19" s="11" t="s">
        <v>282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1:84" ht="15" customHeight="1">
      <c r="A20" s="69" t="s">
        <v>281</v>
      </c>
      <c r="B20" s="69" t="s">
        <v>280</v>
      </c>
      <c r="C20" s="75" t="s">
        <v>279</v>
      </c>
      <c r="D20" s="74">
        <f>SUM(E20:G20)</f>
        <v>141126860</v>
      </c>
      <c r="E20" s="74"/>
      <c r="F20" s="74">
        <f>TRUNC((F7+F10)*J20)</f>
        <v>122264966</v>
      </c>
      <c r="G20" s="74">
        <f>TRUNC((G7+G10)*J20)</f>
        <v>18861894</v>
      </c>
      <c r="H20" s="65" t="s">
        <v>278</v>
      </c>
      <c r="I20" s="64" t="s">
        <v>259</v>
      </c>
      <c r="J20" s="63">
        <v>5.8000000000000003E-2</v>
      </c>
      <c r="K20" s="77"/>
      <c r="L20" s="76"/>
      <c r="M20" s="70"/>
      <c r="O20" s="11">
        <f>+E4+E8+E11</f>
        <v>0</v>
      </c>
      <c r="P20" s="11">
        <v>0</v>
      </c>
      <c r="Q20" s="11"/>
      <c r="R20" s="11">
        <v>2</v>
      </c>
      <c r="S20" s="11" t="s">
        <v>277</v>
      </c>
      <c r="T20" s="11">
        <f>+(E7+E8+E32/1.1)*J19+L19</f>
        <v>0</v>
      </c>
      <c r="U20" s="11" t="s">
        <v>276</v>
      </c>
      <c r="V20" s="11"/>
    </row>
    <row r="21" spans="1:84" ht="15" customHeight="1">
      <c r="A21" s="69" t="s">
        <v>272</v>
      </c>
      <c r="B21" s="69"/>
      <c r="C21" s="75" t="s">
        <v>275</v>
      </c>
      <c r="D21" s="74">
        <f>SUM(E21:G21)</f>
        <v>7009660</v>
      </c>
      <c r="E21" s="74"/>
      <c r="F21" s="74">
        <f>TRUNC((F7+F8+F11+F12)*J21)</f>
        <v>6079886</v>
      </c>
      <c r="G21" s="74">
        <f>TRUNC((G7+G8+G11+G12)*J21)</f>
        <v>929774</v>
      </c>
      <c r="H21" s="65" t="s">
        <v>269</v>
      </c>
      <c r="I21" s="64" t="s">
        <v>259</v>
      </c>
      <c r="J21" s="63">
        <v>3.0000000000000001E-3</v>
      </c>
      <c r="K21" s="72"/>
      <c r="L21" s="76"/>
      <c r="M21" s="70"/>
      <c r="O21" s="11" t="s">
        <v>274</v>
      </c>
      <c r="P21" s="11">
        <v>0</v>
      </c>
      <c r="Q21" s="11"/>
      <c r="R21" s="11" t="s">
        <v>251</v>
      </c>
      <c r="S21" s="11" t="s">
        <v>245</v>
      </c>
      <c r="T21" s="11">
        <f>+E7+E8+E32/1.1</f>
        <v>0</v>
      </c>
      <c r="U21" s="11" t="s">
        <v>273</v>
      </c>
      <c r="V21" s="11"/>
    </row>
    <row r="22" spans="1:84" ht="15" customHeight="1">
      <c r="A22" s="69" t="s">
        <v>272</v>
      </c>
      <c r="B22" s="69"/>
      <c r="C22" s="75" t="s">
        <v>271</v>
      </c>
      <c r="D22" s="74">
        <f>SUM(E22:G22)</f>
        <v>1892607</v>
      </c>
      <c r="E22" s="67"/>
      <c r="F22" s="74">
        <f>TRUNC((F7+F8+F11+F12)*J22)</f>
        <v>1641569</v>
      </c>
      <c r="G22" s="74">
        <f>TRUNC((G7+G8+G11+G12)*J22)</f>
        <v>251038</v>
      </c>
      <c r="H22" s="65" t="s">
        <v>269</v>
      </c>
      <c r="I22" s="64" t="s">
        <v>259</v>
      </c>
      <c r="J22" s="73">
        <v>8.0999999999999996E-4</v>
      </c>
      <c r="K22" s="72"/>
      <c r="L22" s="71"/>
      <c r="M22" s="70"/>
      <c r="O22" s="11">
        <f>+E29</f>
        <v>0</v>
      </c>
      <c r="P22" s="11">
        <v>0</v>
      </c>
      <c r="Q22" s="11"/>
      <c r="R22" s="11" t="s">
        <v>245</v>
      </c>
      <c r="S22" s="11" t="s">
        <v>251</v>
      </c>
      <c r="T22" s="11" t="s">
        <v>245</v>
      </c>
      <c r="U22" s="11"/>
      <c r="V22" s="11"/>
    </row>
    <row r="23" spans="1:84" ht="15" customHeight="1">
      <c r="A23" s="69"/>
      <c r="B23" s="69"/>
      <c r="C23" s="68" t="s">
        <v>270</v>
      </c>
      <c r="D23" s="53"/>
      <c r="E23" s="67"/>
      <c r="F23" s="66"/>
      <c r="G23" s="66"/>
      <c r="H23" s="65" t="s">
        <v>269</v>
      </c>
      <c r="I23" s="64" t="s">
        <v>259</v>
      </c>
      <c r="J23" s="63">
        <v>3.2000000000000002E-3</v>
      </c>
      <c r="K23" s="62"/>
      <c r="L23" s="61"/>
      <c r="M23" s="54"/>
      <c r="N23" s="34"/>
      <c r="O23" s="52"/>
      <c r="P23" s="33"/>
      <c r="Q23" s="33"/>
      <c r="S23" s="25"/>
    </row>
    <row r="24" spans="1:84" ht="15" customHeight="1">
      <c r="A24" s="60"/>
      <c r="B24" s="60"/>
      <c r="C24" s="59" t="s">
        <v>268</v>
      </c>
      <c r="D24" s="53">
        <f>SUM(E24:G24)</f>
        <v>350293941</v>
      </c>
      <c r="E24" s="58"/>
      <c r="F24" s="58">
        <f>SUM(F11:F22)</f>
        <v>297503626</v>
      </c>
      <c r="G24" s="58">
        <f>SUM(G11:G22)</f>
        <v>52790315</v>
      </c>
      <c r="H24" s="57"/>
      <c r="I24" s="56"/>
      <c r="J24" s="56"/>
      <c r="K24" s="56"/>
      <c r="L24" s="55"/>
      <c r="M24" s="54"/>
      <c r="N24" s="34"/>
      <c r="O24" s="33"/>
      <c r="P24" s="33"/>
      <c r="Q24" s="33"/>
    </row>
    <row r="25" spans="1:84" ht="15" customHeight="1">
      <c r="A25" s="105" t="s">
        <v>266</v>
      </c>
      <c r="B25" s="106"/>
      <c r="C25" s="107"/>
      <c r="D25" s="46">
        <f>SUM(E25:G25)</f>
        <v>2783515672</v>
      </c>
      <c r="E25" s="44"/>
      <c r="F25" s="44">
        <f>F7+F10+F24</f>
        <v>2405520285</v>
      </c>
      <c r="G25" s="44">
        <f>G7+G10+G24</f>
        <v>377995387</v>
      </c>
      <c r="H25" s="43"/>
      <c r="I25" s="42"/>
      <c r="J25" s="42"/>
      <c r="K25" s="42"/>
      <c r="L25" s="41"/>
      <c r="M25" s="47"/>
      <c r="N25" s="34"/>
      <c r="O25" s="33"/>
      <c r="P25" s="33"/>
      <c r="Q25" s="33"/>
      <c r="R25" s="13" t="s">
        <v>251</v>
      </c>
      <c r="S25" s="25" t="s">
        <v>251</v>
      </c>
    </row>
    <row r="26" spans="1:84" ht="15" customHeight="1">
      <c r="A26" s="105" t="s">
        <v>267</v>
      </c>
      <c r="B26" s="106"/>
      <c r="C26" s="107"/>
      <c r="D26" s="46">
        <f>SUM(E26:G26)</f>
        <v>167010940</v>
      </c>
      <c r="E26" s="53"/>
      <c r="F26" s="53">
        <f>TRUNC(F25*J26)</f>
        <v>144331217</v>
      </c>
      <c r="G26" s="53">
        <f>TRUNC(G25*J26)</f>
        <v>22679723</v>
      </c>
      <c r="H26" s="43" t="s">
        <v>266</v>
      </c>
      <c r="I26" s="50" t="s">
        <v>259</v>
      </c>
      <c r="J26" s="49">
        <v>0.06</v>
      </c>
      <c r="K26" s="48"/>
      <c r="L26" s="41"/>
      <c r="M26" s="47"/>
      <c r="N26" s="34"/>
      <c r="O26" s="52">
        <f>+E29</f>
        <v>0</v>
      </c>
      <c r="P26" s="33">
        <v>0</v>
      </c>
      <c r="Q26" s="33"/>
    </row>
    <row r="27" spans="1:84" ht="15" customHeight="1">
      <c r="A27" s="105" t="s">
        <v>265</v>
      </c>
      <c r="B27" s="106"/>
      <c r="C27" s="107"/>
      <c r="D27" s="46">
        <f>SUM(E27:G27)</f>
        <v>213044793</v>
      </c>
      <c r="E27" s="44"/>
      <c r="F27" s="44">
        <f>TRUNC((F10+F24+F26)*J27)</f>
        <v>178613464</v>
      </c>
      <c r="G27" s="44">
        <f>TRUNC((G10+G24+G26)*J27)</f>
        <v>34431329</v>
      </c>
      <c r="H27" s="43" t="s">
        <v>264</v>
      </c>
      <c r="I27" s="50" t="s">
        <v>259</v>
      </c>
      <c r="J27" s="49">
        <v>0.15</v>
      </c>
      <c r="K27" s="48"/>
      <c r="L27" s="41"/>
      <c r="M27" s="47"/>
      <c r="N27" s="34"/>
      <c r="O27" s="52">
        <f>+E29</f>
        <v>0</v>
      </c>
      <c r="P27" s="33">
        <v>0</v>
      </c>
      <c r="Q27" s="33"/>
    </row>
    <row r="28" spans="1:84" ht="15" customHeight="1">
      <c r="A28" s="105" t="s">
        <v>254</v>
      </c>
      <c r="B28" s="106"/>
      <c r="C28" s="107"/>
      <c r="D28" s="46"/>
      <c r="E28" s="44"/>
      <c r="F28" s="46"/>
      <c r="G28" s="44"/>
      <c r="H28" s="43"/>
      <c r="I28" s="50"/>
      <c r="J28" s="49"/>
      <c r="K28" s="48"/>
      <c r="L28" s="41"/>
      <c r="M28" s="47" t="s">
        <v>263</v>
      </c>
      <c r="N28" s="34"/>
      <c r="O28" s="52"/>
      <c r="P28" s="33"/>
      <c r="Q28" s="33"/>
    </row>
    <row r="29" spans="1:84" ht="15" customHeight="1">
      <c r="A29" s="105" t="s">
        <v>262</v>
      </c>
      <c r="B29" s="106"/>
      <c r="C29" s="107"/>
      <c r="D29" s="46">
        <f>SUM(E29:G29)</f>
        <v>3163571405</v>
      </c>
      <c r="E29" s="44"/>
      <c r="F29" s="51">
        <f>SUM(F25:F27)</f>
        <v>2728464966</v>
      </c>
      <c r="G29" s="44">
        <f>SUM(G25:G27)</f>
        <v>435106439</v>
      </c>
      <c r="H29" s="43"/>
      <c r="I29" s="42"/>
      <c r="J29" s="42"/>
      <c r="K29" s="42"/>
      <c r="L29" s="41"/>
      <c r="M29" s="47"/>
      <c r="N29" s="34"/>
      <c r="O29" s="33"/>
      <c r="P29" s="33"/>
      <c r="Q29" s="33"/>
    </row>
    <row r="30" spans="1:84" ht="15" customHeight="1">
      <c r="A30" s="105" t="s">
        <v>261</v>
      </c>
      <c r="B30" s="106"/>
      <c r="C30" s="107"/>
      <c r="D30" s="46" t="e">
        <f>SUM(E30:G30)</f>
        <v>#REF!</v>
      </c>
      <c r="E30" s="44"/>
      <c r="F30" s="44" t="e">
        <f>TRUNC((F29+#REF!)*J30)</f>
        <v>#REF!</v>
      </c>
      <c r="G30" s="44" t="e">
        <f>TRUNC((G29+#REF!)*J30)</f>
        <v>#REF!</v>
      </c>
      <c r="H30" s="43" t="s">
        <v>260</v>
      </c>
      <c r="I30" s="50" t="s">
        <v>259</v>
      </c>
      <c r="J30" s="49">
        <v>0.1</v>
      </c>
      <c r="K30" s="48"/>
      <c r="L30" s="41"/>
      <c r="M30" s="47" t="s">
        <v>251</v>
      </c>
      <c r="N30" s="34"/>
      <c r="O30" s="33"/>
      <c r="P30" s="33"/>
      <c r="Q30" s="33"/>
    </row>
    <row r="31" spans="1:84" ht="15" customHeight="1">
      <c r="A31" s="105" t="s">
        <v>258</v>
      </c>
      <c r="B31" s="106"/>
      <c r="C31" s="107"/>
      <c r="D31" s="46" t="e">
        <f>SUM(E31:G31)</f>
        <v>#REF!</v>
      </c>
      <c r="E31" s="44"/>
      <c r="F31" s="44" t="e">
        <f>SUM(F29:F30)</f>
        <v>#REF!</v>
      </c>
      <c r="G31" s="44" t="e">
        <f>SUM(G29:G30)</f>
        <v>#REF!</v>
      </c>
      <c r="H31" s="43"/>
      <c r="I31" s="42"/>
      <c r="J31" s="42"/>
      <c r="K31" s="42"/>
      <c r="L31" s="41"/>
      <c r="M31" s="47"/>
      <c r="N31" s="34"/>
      <c r="O31" s="33"/>
      <c r="P31" s="33"/>
      <c r="Q31" s="33"/>
    </row>
    <row r="32" spans="1:84" ht="15" customHeight="1">
      <c r="A32" s="105" t="s">
        <v>257</v>
      </c>
      <c r="B32" s="106"/>
      <c r="C32" s="107"/>
      <c r="D32" s="46"/>
      <c r="E32" s="44">
        <v>0</v>
      </c>
      <c r="F32" s="44"/>
      <c r="G32" s="44"/>
      <c r="H32" s="43"/>
      <c r="I32" s="42"/>
      <c r="J32" s="42"/>
      <c r="K32" s="42"/>
      <c r="L32" s="41"/>
      <c r="M32" s="45" t="s">
        <v>251</v>
      </c>
      <c r="N32" s="34"/>
      <c r="O32" s="33"/>
      <c r="P32" s="33"/>
      <c r="Q32" s="33"/>
    </row>
    <row r="33" spans="1:22" ht="15" customHeight="1">
      <c r="A33" s="105" t="s">
        <v>256</v>
      </c>
      <c r="B33" s="106"/>
      <c r="C33" s="107"/>
      <c r="D33" s="46"/>
      <c r="E33" s="44">
        <v>0</v>
      </c>
      <c r="F33" s="44"/>
      <c r="G33" s="44"/>
      <c r="H33" s="43"/>
      <c r="I33" s="42"/>
      <c r="J33" s="42"/>
      <c r="K33" s="42"/>
      <c r="L33" s="41"/>
      <c r="M33" s="45"/>
      <c r="N33" s="34"/>
      <c r="O33" s="33"/>
      <c r="P33" s="33"/>
      <c r="Q33" s="33"/>
    </row>
    <row r="34" spans="1:22" ht="15" customHeight="1">
      <c r="A34" s="105" t="s">
        <v>255</v>
      </c>
      <c r="B34" s="106"/>
      <c r="C34" s="107"/>
      <c r="D34" s="46"/>
      <c r="E34" s="44">
        <v>0</v>
      </c>
      <c r="F34" s="44"/>
      <c r="G34" s="44"/>
      <c r="H34" s="43"/>
      <c r="I34" s="42"/>
      <c r="J34" s="42"/>
      <c r="K34" s="42"/>
      <c r="L34" s="41"/>
      <c r="M34" s="47" t="s">
        <v>245</v>
      </c>
      <c r="N34" s="34"/>
      <c r="O34" s="33"/>
      <c r="P34" s="33"/>
      <c r="Q34" s="33"/>
    </row>
    <row r="35" spans="1:22" ht="15" customHeight="1">
      <c r="A35" s="105" t="s">
        <v>254</v>
      </c>
      <c r="B35" s="106"/>
      <c r="C35" s="107"/>
      <c r="D35" s="46"/>
      <c r="E35" s="44">
        <v>0</v>
      </c>
      <c r="F35" s="44"/>
      <c r="G35" s="44"/>
      <c r="H35" s="43"/>
      <c r="I35" s="42"/>
      <c r="J35" s="42"/>
      <c r="K35" s="42"/>
      <c r="L35" s="41"/>
      <c r="M35" s="45"/>
      <c r="N35" s="34"/>
      <c r="O35" s="33"/>
      <c r="P35" s="33"/>
      <c r="Q35" s="33"/>
    </row>
    <row r="36" spans="1:22" ht="15" customHeight="1">
      <c r="A36" s="105" t="s">
        <v>253</v>
      </c>
      <c r="B36" s="106"/>
      <c r="C36" s="107"/>
      <c r="D36" s="46"/>
      <c r="E36" s="44">
        <v>0</v>
      </c>
      <c r="F36" s="44"/>
      <c r="G36" s="44"/>
      <c r="H36" s="43"/>
      <c r="I36" s="42"/>
      <c r="J36" s="42"/>
      <c r="K36" s="42"/>
      <c r="L36" s="41"/>
      <c r="M36" s="45" t="s">
        <v>245</v>
      </c>
      <c r="N36" s="34"/>
      <c r="O36" s="33"/>
      <c r="P36" s="33"/>
      <c r="Q36" s="33"/>
    </row>
    <row r="37" spans="1:22" ht="15" customHeight="1">
      <c r="A37" s="105" t="s">
        <v>252</v>
      </c>
      <c r="B37" s="106"/>
      <c r="C37" s="107"/>
      <c r="D37" s="44" t="e">
        <f>SUM(D31:D31)-10786</f>
        <v>#REF!</v>
      </c>
      <c r="E37" s="44">
        <v>135693000</v>
      </c>
      <c r="F37" s="44" t="e">
        <f>SUM(F31:F31)-1910</f>
        <v>#REF!</v>
      </c>
      <c r="G37" s="44" t="e">
        <f>SUM(G31:G31)-1815</f>
        <v>#REF!</v>
      </c>
      <c r="H37" s="43"/>
      <c r="I37" s="42"/>
      <c r="J37" s="42"/>
      <c r="K37" s="42"/>
      <c r="L37" s="41"/>
      <c r="M37" s="40" t="s">
        <v>251</v>
      </c>
      <c r="N37" s="34"/>
      <c r="O37" s="33"/>
      <c r="P37" s="33"/>
      <c r="Q37" s="33"/>
    </row>
    <row r="38" spans="1:22" ht="15.75" customHeight="1"/>
    <row r="39" spans="1:22" ht="15.75" hidden="1" customHeight="1">
      <c r="A39" s="24"/>
      <c r="B39" s="39"/>
      <c r="C39" s="39"/>
      <c r="D39" s="38"/>
      <c r="E39" s="38" t="s">
        <v>245</v>
      </c>
      <c r="F39" s="38"/>
      <c r="G39" s="38"/>
      <c r="H39" s="37"/>
      <c r="I39" s="36"/>
      <c r="J39" s="36"/>
      <c r="K39" s="36"/>
      <c r="L39" s="35"/>
      <c r="M39" s="34"/>
      <c r="N39" s="34"/>
      <c r="O39" s="33"/>
      <c r="P39" s="33"/>
      <c r="Q39" s="33"/>
    </row>
    <row r="40" spans="1:22" hidden="1">
      <c r="E40" s="18">
        <f>+E41+E28</f>
        <v>0</v>
      </c>
      <c r="G40" s="32"/>
      <c r="H40" s="14"/>
      <c r="I40" s="13"/>
      <c r="J40" s="13"/>
      <c r="K40" s="13"/>
      <c r="L40" s="13"/>
    </row>
    <row r="41" spans="1:22" s="14" customFormat="1" ht="12" hidden="1">
      <c r="C41" s="27" t="s">
        <v>250</v>
      </c>
      <c r="E41" s="14">
        <f>+E4+E8+E11</f>
        <v>0</v>
      </c>
      <c r="H41" s="14" t="s">
        <v>245</v>
      </c>
      <c r="V41" s="30"/>
    </row>
    <row r="42" spans="1:22" s="14" customFormat="1" ht="12" hidden="1">
      <c r="C42" s="27"/>
      <c r="E42" s="31" t="e">
        <f>+E31/E41</f>
        <v>#DIV/0!</v>
      </c>
      <c r="V42" s="30"/>
    </row>
    <row r="43" spans="1:22" s="14" customFormat="1" ht="11.25" hidden="1">
      <c r="C43" s="27"/>
      <c r="E43" s="29"/>
    </row>
    <row r="44" spans="1:22" s="14" customFormat="1" ht="11.25" hidden="1">
      <c r="C44" s="27"/>
      <c r="H44" s="14" t="s">
        <v>245</v>
      </c>
    </row>
    <row r="45" spans="1:22" hidden="1">
      <c r="C45" s="13"/>
      <c r="D45" s="13"/>
      <c r="E45" s="14" t="s">
        <v>245</v>
      </c>
      <c r="F45" s="13"/>
      <c r="G45" s="13"/>
      <c r="H45" s="13"/>
      <c r="I45" s="13"/>
      <c r="J45" s="13"/>
    </row>
    <row r="46" spans="1:22" hidden="1">
      <c r="C46" s="17" t="s">
        <v>243</v>
      </c>
      <c r="D46" s="13"/>
      <c r="E46" s="14">
        <v>130938000</v>
      </c>
      <c r="F46" s="13"/>
      <c r="G46" s="13"/>
      <c r="H46" s="18" t="s">
        <v>245</v>
      </c>
      <c r="I46" s="13"/>
      <c r="J46" s="13"/>
    </row>
    <row r="47" spans="1:22" hidden="1">
      <c r="C47" s="17" t="s">
        <v>242</v>
      </c>
      <c r="D47" s="13"/>
      <c r="E47" s="14">
        <f>+E37-E46</f>
        <v>4755000</v>
      </c>
      <c r="F47" s="13"/>
      <c r="G47" s="13"/>
      <c r="H47" s="13"/>
      <c r="I47" s="13"/>
      <c r="J47" s="13"/>
    </row>
    <row r="48" spans="1:22" hidden="1">
      <c r="C48" s="13"/>
      <c r="D48" s="13"/>
      <c r="E48" s="14"/>
      <c r="F48" s="13"/>
      <c r="G48" s="13"/>
      <c r="H48" s="13"/>
      <c r="I48" s="13"/>
      <c r="J48" s="13"/>
    </row>
    <row r="49" spans="3:22" hidden="1">
      <c r="C49" s="17" t="s">
        <v>249</v>
      </c>
      <c r="D49" s="13"/>
      <c r="E49" s="14">
        <v>0</v>
      </c>
      <c r="F49" s="13"/>
      <c r="G49" s="13"/>
      <c r="H49" s="13"/>
      <c r="I49" s="13"/>
      <c r="J49" s="13"/>
    </row>
    <row r="50" spans="3:22" hidden="1">
      <c r="C50" s="17" t="s">
        <v>242</v>
      </c>
      <c r="D50" s="13"/>
      <c r="E50" s="14">
        <f>+E37-E49</f>
        <v>135693000</v>
      </c>
      <c r="F50" s="13"/>
      <c r="G50" s="13"/>
      <c r="H50" s="13"/>
      <c r="I50" s="13"/>
      <c r="J50" s="13"/>
    </row>
    <row r="51" spans="3:22" hidden="1">
      <c r="C51" s="17"/>
      <c r="D51" s="13"/>
      <c r="E51" s="14"/>
      <c r="F51" s="13"/>
      <c r="G51" s="13"/>
      <c r="H51" s="13"/>
      <c r="I51" s="13"/>
      <c r="J51" s="13"/>
    </row>
    <row r="52" spans="3:22" hidden="1">
      <c r="C52" s="17" t="s">
        <v>248</v>
      </c>
      <c r="D52" s="17"/>
      <c r="E52" s="19">
        <v>0</v>
      </c>
      <c r="F52" s="17"/>
      <c r="G52" s="17"/>
      <c r="H52" s="17"/>
      <c r="J52" s="22" t="s">
        <v>245</v>
      </c>
    </row>
    <row r="53" spans="3:22" hidden="1">
      <c r="C53" s="17" t="s">
        <v>247</v>
      </c>
      <c r="D53" s="17"/>
      <c r="E53" s="27">
        <v>0</v>
      </c>
      <c r="F53" s="17"/>
      <c r="G53" s="17"/>
      <c r="H53" s="17"/>
      <c r="J53" s="22" t="s">
        <v>245</v>
      </c>
    </row>
    <row r="54" spans="3:22" hidden="1">
      <c r="C54" s="17" t="s">
        <v>246</v>
      </c>
      <c r="D54" s="17"/>
      <c r="E54" s="27">
        <v>0</v>
      </c>
      <c r="F54" s="17"/>
      <c r="G54" s="17"/>
      <c r="H54" s="28" t="s">
        <v>245</v>
      </c>
      <c r="I54" s="13"/>
      <c r="J54" s="24"/>
      <c r="K54" s="13"/>
      <c r="L54" s="13"/>
      <c r="M54" s="13"/>
    </row>
    <row r="55" spans="3:22" hidden="1">
      <c r="C55" s="17" t="s">
        <v>244</v>
      </c>
      <c r="D55" s="17"/>
      <c r="E55" s="27">
        <f>SUM(E52:E54)+0.25</f>
        <v>0.25</v>
      </c>
      <c r="F55" s="17"/>
      <c r="G55" s="17"/>
      <c r="H55" s="17"/>
      <c r="I55" s="13"/>
      <c r="J55" s="24"/>
      <c r="K55" s="13"/>
      <c r="L55" s="13"/>
      <c r="M55" s="13"/>
    </row>
    <row r="56" spans="3:22" hidden="1">
      <c r="C56" s="17" t="s">
        <v>243</v>
      </c>
      <c r="D56" s="17"/>
      <c r="E56" s="27">
        <v>0</v>
      </c>
      <c r="F56" s="17"/>
      <c r="G56" s="17"/>
      <c r="H56" s="17"/>
      <c r="I56" s="13"/>
      <c r="J56" s="24"/>
      <c r="K56" s="13"/>
      <c r="L56" s="13"/>
      <c r="M56" s="13"/>
    </row>
    <row r="57" spans="3:22" hidden="1">
      <c r="C57" s="17" t="s">
        <v>242</v>
      </c>
      <c r="D57" s="17"/>
      <c r="E57" s="27">
        <f>+E55-E56</f>
        <v>0.25</v>
      </c>
      <c r="F57" s="17"/>
      <c r="G57" s="17"/>
      <c r="H57" s="17"/>
      <c r="I57" s="13"/>
      <c r="J57" s="24"/>
      <c r="K57" s="13"/>
      <c r="L57" s="13"/>
      <c r="M57" s="13"/>
    </row>
    <row r="58" spans="3:22" hidden="1">
      <c r="C58" s="17"/>
      <c r="D58" s="17"/>
      <c r="E58" s="27"/>
      <c r="F58" s="17"/>
      <c r="G58" s="17"/>
      <c r="H58" s="17"/>
      <c r="I58" s="13"/>
      <c r="J58" s="24"/>
      <c r="K58" s="13"/>
      <c r="L58" s="13"/>
      <c r="M58" s="13"/>
    </row>
    <row r="59" spans="3:22" s="22" customFormat="1" hidden="1">
      <c r="C59" s="24"/>
      <c r="D59" s="24"/>
      <c r="E59" s="25"/>
      <c r="F59" s="24"/>
      <c r="G59" s="24"/>
      <c r="H59" s="24"/>
      <c r="I59" s="24"/>
      <c r="J59" s="24"/>
      <c r="K59" s="24"/>
      <c r="L59" s="24"/>
      <c r="M59" s="24"/>
      <c r="O59" s="26"/>
      <c r="P59" s="26"/>
      <c r="Q59" s="26"/>
      <c r="R59" s="24"/>
      <c r="S59" s="25"/>
      <c r="T59" s="25"/>
      <c r="U59" s="24"/>
      <c r="V59" s="23"/>
    </row>
    <row r="60" spans="3:22" hidden="1">
      <c r="C60" s="17"/>
      <c r="E60" s="19"/>
      <c r="H60" s="21"/>
    </row>
    <row r="61" spans="3:22" hidden="1">
      <c r="C61" s="17"/>
      <c r="E61" s="19"/>
      <c r="H61" s="21"/>
    </row>
    <row r="62" spans="3:22" hidden="1">
      <c r="C62" s="17"/>
      <c r="E62" s="19"/>
      <c r="H62" s="21"/>
    </row>
    <row r="63" spans="3:22" hidden="1">
      <c r="C63" s="17"/>
      <c r="E63" s="19"/>
      <c r="H63" s="21"/>
    </row>
    <row r="64" spans="3:22" hidden="1">
      <c r="C64" s="17"/>
      <c r="E64" s="19"/>
      <c r="H64" s="21"/>
    </row>
    <row r="65" spans="3:12" hidden="1">
      <c r="C65" s="17"/>
      <c r="E65" s="19"/>
      <c r="H65" s="21"/>
    </row>
    <row r="66" spans="3:12" hidden="1">
      <c r="C66" s="17"/>
      <c r="E66" s="19"/>
      <c r="H66" s="19"/>
    </row>
    <row r="67" spans="3:12" hidden="1">
      <c r="C67" s="17"/>
      <c r="E67" s="19"/>
      <c r="H67" s="19"/>
    </row>
    <row r="68" spans="3:12" hidden="1">
      <c r="C68" s="17"/>
      <c r="E68" s="19"/>
      <c r="H68" s="20"/>
    </row>
    <row r="69" spans="3:12">
      <c r="C69" s="17"/>
      <c r="D69" s="13"/>
      <c r="E69" s="19"/>
      <c r="F69" s="13"/>
      <c r="G69" s="13"/>
      <c r="H69" s="18"/>
      <c r="I69" s="13"/>
      <c r="J69" s="13"/>
    </row>
    <row r="70" spans="3:12">
      <c r="C70" s="17"/>
      <c r="D70" s="14"/>
      <c r="E70" s="14"/>
      <c r="F70" s="14"/>
      <c r="G70" s="14"/>
      <c r="H70" s="14"/>
      <c r="I70" s="13"/>
      <c r="J70" s="16"/>
    </row>
    <row r="71" spans="3:12">
      <c r="C71" s="17"/>
      <c r="D71" s="14"/>
      <c r="E71" s="14"/>
      <c r="F71" s="14"/>
      <c r="G71" s="14"/>
      <c r="H71" s="14"/>
      <c r="I71" s="13"/>
      <c r="J71" s="16"/>
    </row>
    <row r="72" spans="3:12">
      <c r="C72" s="17"/>
      <c r="D72" s="14"/>
      <c r="E72" s="14"/>
      <c r="F72" s="14"/>
      <c r="G72" s="14"/>
      <c r="H72" s="14"/>
      <c r="I72" s="13"/>
      <c r="J72" s="16"/>
    </row>
    <row r="73" spans="3:12">
      <c r="C73" s="17"/>
      <c r="D73" s="14"/>
      <c r="E73" s="14"/>
      <c r="F73" s="14"/>
      <c r="G73" s="14"/>
      <c r="H73" s="14"/>
      <c r="I73" s="13"/>
      <c r="J73" s="16"/>
    </row>
    <row r="74" spans="3:12">
      <c r="C74" s="17"/>
      <c r="D74" s="14"/>
      <c r="E74" s="14"/>
      <c r="F74" s="14"/>
      <c r="G74" s="14"/>
      <c r="H74" s="14"/>
      <c r="I74" s="13"/>
      <c r="J74" s="16"/>
    </row>
    <row r="75" spans="3:12">
      <c r="C75" s="17"/>
      <c r="D75" s="14"/>
      <c r="E75" s="14"/>
      <c r="F75" s="14"/>
      <c r="G75" s="14"/>
      <c r="H75" s="14"/>
      <c r="I75" s="13"/>
      <c r="J75" s="14"/>
    </row>
    <row r="76" spans="3:12">
      <c r="C76" s="15"/>
      <c r="D76" s="15"/>
      <c r="E76" s="15"/>
      <c r="F76" s="15"/>
      <c r="G76" s="15"/>
      <c r="H76" s="15"/>
    </row>
    <row r="77" spans="3:12">
      <c r="C77" s="17"/>
      <c r="D77" s="14"/>
      <c r="E77" s="14"/>
      <c r="F77" s="14"/>
      <c r="G77" s="14"/>
      <c r="H77" s="14"/>
      <c r="I77" s="13"/>
      <c r="J77" s="16"/>
    </row>
    <row r="78" spans="3:12">
      <c r="E78" s="14"/>
      <c r="H78" s="14"/>
      <c r="J78" s="16"/>
      <c r="L78" s="16"/>
    </row>
    <row r="79" spans="3:12">
      <c r="J79" s="16"/>
      <c r="L79" s="16"/>
    </row>
  </sheetData>
  <mergeCells count="16">
    <mergeCell ref="A28:C28"/>
    <mergeCell ref="A27:C27"/>
    <mergeCell ref="A1:M1"/>
    <mergeCell ref="A3:C3"/>
    <mergeCell ref="H3:L3"/>
    <mergeCell ref="A25:C25"/>
    <mergeCell ref="A26:C26"/>
    <mergeCell ref="A37:C37"/>
    <mergeCell ref="A29:C29"/>
    <mergeCell ref="A30:C30"/>
    <mergeCell ref="A31:C31"/>
    <mergeCell ref="A33:C33"/>
    <mergeCell ref="A34:C34"/>
    <mergeCell ref="A32:C32"/>
    <mergeCell ref="A36:C36"/>
    <mergeCell ref="A35:C35"/>
  </mergeCells>
  <phoneticPr fontId="1" type="noConversion"/>
  <pageMargins left="0.78740157480314954" right="0" top="0.39370078740157477" bottom="0.39370078740157477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A2" sqref="A2:M2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20" ht="30" customHeight="1">
      <c r="A2" s="113" t="s">
        <v>333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0" ht="30" customHeight="1">
      <c r="A3" s="110" t="s">
        <v>1</v>
      </c>
      <c r="B3" s="110" t="s">
        <v>2</v>
      </c>
      <c r="C3" s="110" t="s">
        <v>3</v>
      </c>
      <c r="D3" s="110" t="s">
        <v>4</v>
      </c>
      <c r="E3" s="110" t="s">
        <v>5</v>
      </c>
      <c r="F3" s="110"/>
      <c r="G3" s="110" t="s">
        <v>8</v>
      </c>
      <c r="H3" s="110"/>
      <c r="I3" s="110" t="s">
        <v>9</v>
      </c>
      <c r="J3" s="110"/>
      <c r="K3" s="110" t="s">
        <v>10</v>
      </c>
      <c r="L3" s="110"/>
      <c r="M3" s="110" t="s">
        <v>11</v>
      </c>
      <c r="N3" s="109" t="s">
        <v>12</v>
      </c>
      <c r="O3" s="109" t="s">
        <v>13</v>
      </c>
      <c r="P3" s="109" t="s">
        <v>14</v>
      </c>
      <c r="Q3" s="109" t="s">
        <v>15</v>
      </c>
      <c r="R3" s="109" t="s">
        <v>16</v>
      </c>
      <c r="S3" s="109" t="s">
        <v>17</v>
      </c>
      <c r="T3" s="109" t="s">
        <v>18</v>
      </c>
    </row>
    <row r="4" spans="1:20" ht="30" customHeight="1">
      <c r="A4" s="111"/>
      <c r="B4" s="111"/>
      <c r="C4" s="111"/>
      <c r="D4" s="111"/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6" t="s">
        <v>6</v>
      </c>
      <c r="L4" s="6" t="s">
        <v>7</v>
      </c>
      <c r="M4" s="111"/>
      <c r="N4" s="109"/>
      <c r="O4" s="109"/>
      <c r="P4" s="109"/>
      <c r="Q4" s="109"/>
      <c r="R4" s="109"/>
      <c r="S4" s="109"/>
      <c r="T4" s="109"/>
    </row>
    <row r="5" spans="1:20" ht="30" customHeight="1">
      <c r="A5" s="7" t="s">
        <v>334</v>
      </c>
      <c r="B5" s="7" t="s">
        <v>50</v>
      </c>
      <c r="C5" s="7" t="s">
        <v>50</v>
      </c>
      <c r="D5" s="8">
        <v>1</v>
      </c>
      <c r="E5" s="9"/>
      <c r="F5" s="9"/>
      <c r="G5" s="9"/>
      <c r="H5" s="9"/>
      <c r="I5" s="9"/>
      <c r="J5" s="9"/>
      <c r="K5" s="9"/>
      <c r="L5" s="9"/>
      <c r="M5" s="7"/>
      <c r="N5" s="1" t="s">
        <v>51</v>
      </c>
      <c r="O5" s="1" t="s">
        <v>50</v>
      </c>
      <c r="P5" s="1" t="s">
        <v>50</v>
      </c>
      <c r="Q5" s="1" t="s">
        <v>50</v>
      </c>
      <c r="R5" s="2">
        <v>1</v>
      </c>
      <c r="S5" s="1" t="s">
        <v>50</v>
      </c>
      <c r="T5" s="5"/>
    </row>
    <row r="6" spans="1:20" ht="30" customHeight="1">
      <c r="A6" s="7" t="s">
        <v>52</v>
      </c>
      <c r="B6" s="7" t="s">
        <v>50</v>
      </c>
      <c r="C6" s="7" t="s">
        <v>50</v>
      </c>
      <c r="D6" s="8">
        <v>1</v>
      </c>
      <c r="E6" s="9"/>
      <c r="F6" s="9"/>
      <c r="G6" s="9"/>
      <c r="H6" s="9"/>
      <c r="I6" s="9"/>
      <c r="J6" s="9"/>
      <c r="K6" s="9"/>
      <c r="L6" s="9"/>
      <c r="M6" s="7"/>
      <c r="N6" s="1" t="s">
        <v>53</v>
      </c>
      <c r="O6" s="1" t="s">
        <v>50</v>
      </c>
      <c r="P6" s="1" t="s">
        <v>51</v>
      </c>
      <c r="Q6" s="1" t="s">
        <v>50</v>
      </c>
      <c r="R6" s="2">
        <v>2</v>
      </c>
      <c r="S6" s="1" t="s">
        <v>50</v>
      </c>
      <c r="T6" s="5"/>
    </row>
    <row r="7" spans="1:20" ht="30" customHeight="1">
      <c r="A7" s="7" t="s">
        <v>54</v>
      </c>
      <c r="B7" s="7" t="s">
        <v>50</v>
      </c>
      <c r="C7" s="7" t="s">
        <v>50</v>
      </c>
      <c r="D7" s="8">
        <v>1</v>
      </c>
      <c r="E7" s="9"/>
      <c r="F7" s="9"/>
      <c r="G7" s="9"/>
      <c r="H7" s="9"/>
      <c r="I7" s="9"/>
      <c r="J7" s="9"/>
      <c r="K7" s="9"/>
      <c r="L7" s="9"/>
      <c r="M7" s="7"/>
      <c r="N7" s="1" t="s">
        <v>55</v>
      </c>
      <c r="O7" s="1" t="s">
        <v>50</v>
      </c>
      <c r="P7" s="1" t="s">
        <v>53</v>
      </c>
      <c r="Q7" s="1" t="s">
        <v>50</v>
      </c>
      <c r="R7" s="2">
        <v>3</v>
      </c>
      <c r="S7" s="1" t="s">
        <v>50</v>
      </c>
      <c r="T7" s="5"/>
    </row>
    <row r="8" spans="1:20" ht="30" customHeight="1">
      <c r="A8" s="7" t="s">
        <v>73</v>
      </c>
      <c r="B8" s="7" t="s">
        <v>50</v>
      </c>
      <c r="C8" s="7" t="s">
        <v>50</v>
      </c>
      <c r="D8" s="8">
        <v>1</v>
      </c>
      <c r="E8" s="9"/>
      <c r="F8" s="9"/>
      <c r="G8" s="9"/>
      <c r="H8" s="9"/>
      <c r="I8" s="9"/>
      <c r="J8" s="9"/>
      <c r="K8" s="9"/>
      <c r="L8" s="9"/>
      <c r="M8" s="7"/>
      <c r="N8" s="1" t="s">
        <v>74</v>
      </c>
      <c r="O8" s="1" t="s">
        <v>50</v>
      </c>
      <c r="P8" s="1" t="s">
        <v>53</v>
      </c>
      <c r="Q8" s="1" t="s">
        <v>50</v>
      </c>
      <c r="R8" s="2">
        <v>3</v>
      </c>
      <c r="S8" s="1" t="s">
        <v>50</v>
      </c>
      <c r="T8" s="5"/>
    </row>
    <row r="9" spans="1:20" ht="30" customHeight="1">
      <c r="A9" s="7" t="s">
        <v>83</v>
      </c>
      <c r="B9" s="7" t="s">
        <v>50</v>
      </c>
      <c r="C9" s="7" t="s">
        <v>50</v>
      </c>
      <c r="D9" s="8">
        <v>1</v>
      </c>
      <c r="E9" s="9"/>
      <c r="F9" s="9"/>
      <c r="G9" s="9"/>
      <c r="H9" s="9"/>
      <c r="I9" s="9"/>
      <c r="J9" s="9"/>
      <c r="K9" s="9"/>
      <c r="L9" s="9"/>
      <c r="M9" s="7"/>
      <c r="N9" s="1" t="s">
        <v>84</v>
      </c>
      <c r="O9" s="1" t="s">
        <v>50</v>
      </c>
      <c r="P9" s="1" t="s">
        <v>53</v>
      </c>
      <c r="Q9" s="1" t="s">
        <v>50</v>
      </c>
      <c r="R9" s="2">
        <v>3</v>
      </c>
      <c r="S9" s="1" t="s">
        <v>50</v>
      </c>
      <c r="T9" s="5"/>
    </row>
    <row r="10" spans="1:20" ht="30" customHeight="1">
      <c r="A10" s="7" t="s">
        <v>103</v>
      </c>
      <c r="B10" s="7" t="s">
        <v>50</v>
      </c>
      <c r="C10" s="7" t="s">
        <v>50</v>
      </c>
      <c r="D10" s="8">
        <v>1</v>
      </c>
      <c r="E10" s="9"/>
      <c r="F10" s="9"/>
      <c r="G10" s="9"/>
      <c r="H10" s="9"/>
      <c r="I10" s="9"/>
      <c r="J10" s="9"/>
      <c r="K10" s="9"/>
      <c r="L10" s="9"/>
      <c r="M10" s="7"/>
      <c r="N10" s="1" t="s">
        <v>104</v>
      </c>
      <c r="O10" s="1" t="s">
        <v>50</v>
      </c>
      <c r="P10" s="1" t="s">
        <v>53</v>
      </c>
      <c r="Q10" s="1" t="s">
        <v>50</v>
      </c>
      <c r="R10" s="2">
        <v>3</v>
      </c>
      <c r="S10" s="1" t="s">
        <v>50</v>
      </c>
      <c r="T10" s="5"/>
    </row>
    <row r="11" spans="1:20" ht="30" customHeight="1">
      <c r="A11" s="7" t="s">
        <v>112</v>
      </c>
      <c r="B11" s="7" t="s">
        <v>50</v>
      </c>
      <c r="C11" s="7" t="s">
        <v>50</v>
      </c>
      <c r="D11" s="8">
        <v>1</v>
      </c>
      <c r="E11" s="9"/>
      <c r="F11" s="9"/>
      <c r="G11" s="9"/>
      <c r="H11" s="9"/>
      <c r="I11" s="9"/>
      <c r="J11" s="9"/>
      <c r="K11" s="9"/>
      <c r="L11" s="9"/>
      <c r="M11" s="7"/>
      <c r="N11" s="1" t="s">
        <v>113</v>
      </c>
      <c r="O11" s="1" t="s">
        <v>50</v>
      </c>
      <c r="P11" s="1" t="s">
        <v>53</v>
      </c>
      <c r="Q11" s="1" t="s">
        <v>50</v>
      </c>
      <c r="R11" s="2">
        <v>3</v>
      </c>
      <c r="S11" s="1" t="s">
        <v>50</v>
      </c>
      <c r="T11" s="5"/>
    </row>
    <row r="12" spans="1:20" ht="30" customHeight="1">
      <c r="A12" s="7" t="s">
        <v>128</v>
      </c>
      <c r="B12" s="7" t="s">
        <v>50</v>
      </c>
      <c r="C12" s="7" t="s">
        <v>50</v>
      </c>
      <c r="D12" s="8">
        <v>1</v>
      </c>
      <c r="E12" s="9"/>
      <c r="F12" s="9"/>
      <c r="G12" s="9"/>
      <c r="H12" s="9"/>
      <c r="I12" s="9"/>
      <c r="J12" s="9"/>
      <c r="K12" s="9"/>
      <c r="L12" s="9"/>
      <c r="M12" s="7"/>
      <c r="N12" s="1" t="s">
        <v>129</v>
      </c>
      <c r="O12" s="1" t="s">
        <v>50</v>
      </c>
      <c r="P12" s="1" t="s">
        <v>53</v>
      </c>
      <c r="Q12" s="1" t="s">
        <v>50</v>
      </c>
      <c r="R12" s="2">
        <v>3</v>
      </c>
      <c r="S12" s="1" t="s">
        <v>50</v>
      </c>
      <c r="T12" s="5"/>
    </row>
    <row r="13" spans="1:20" ht="30" customHeight="1">
      <c r="A13" s="7" t="s">
        <v>142</v>
      </c>
      <c r="B13" s="7" t="s">
        <v>50</v>
      </c>
      <c r="C13" s="7" t="s">
        <v>50</v>
      </c>
      <c r="D13" s="8">
        <v>1</v>
      </c>
      <c r="E13" s="9"/>
      <c r="F13" s="9"/>
      <c r="G13" s="9"/>
      <c r="H13" s="9"/>
      <c r="I13" s="9"/>
      <c r="J13" s="9"/>
      <c r="K13" s="9"/>
      <c r="L13" s="9"/>
      <c r="M13" s="7"/>
      <c r="N13" s="1" t="s">
        <v>143</v>
      </c>
      <c r="O13" s="1" t="s">
        <v>50</v>
      </c>
      <c r="P13" s="1" t="s">
        <v>53</v>
      </c>
      <c r="Q13" s="1" t="s">
        <v>50</v>
      </c>
      <c r="R13" s="2">
        <v>3</v>
      </c>
      <c r="S13" s="1" t="s">
        <v>50</v>
      </c>
      <c r="T13" s="5"/>
    </row>
    <row r="14" spans="1:20" ht="30" customHeight="1">
      <c r="A14" s="7" t="s">
        <v>187</v>
      </c>
      <c r="B14" s="7" t="s">
        <v>50</v>
      </c>
      <c r="C14" s="7" t="s">
        <v>50</v>
      </c>
      <c r="D14" s="8">
        <v>1</v>
      </c>
      <c r="E14" s="9"/>
      <c r="F14" s="9"/>
      <c r="G14" s="9"/>
      <c r="H14" s="9"/>
      <c r="I14" s="9"/>
      <c r="J14" s="9"/>
      <c r="K14" s="9"/>
      <c r="L14" s="9"/>
      <c r="M14" s="7"/>
      <c r="N14" s="1" t="s">
        <v>188</v>
      </c>
      <c r="O14" s="1" t="s">
        <v>50</v>
      </c>
      <c r="P14" s="1" t="s">
        <v>53</v>
      </c>
      <c r="Q14" s="1" t="s">
        <v>50</v>
      </c>
      <c r="R14" s="2">
        <v>3</v>
      </c>
      <c r="S14" s="1" t="s">
        <v>50</v>
      </c>
      <c r="T14" s="5"/>
    </row>
    <row r="15" spans="1:20" ht="30" customHeight="1">
      <c r="A15" s="7" t="s">
        <v>215</v>
      </c>
      <c r="B15" s="7" t="s">
        <v>50</v>
      </c>
      <c r="C15" s="7" t="s">
        <v>50</v>
      </c>
      <c r="D15" s="8">
        <v>1</v>
      </c>
      <c r="E15" s="9"/>
      <c r="F15" s="9"/>
      <c r="G15" s="9"/>
      <c r="H15" s="9"/>
      <c r="I15" s="9"/>
      <c r="J15" s="9"/>
      <c r="K15" s="9"/>
      <c r="L15" s="9"/>
      <c r="M15" s="7"/>
      <c r="N15" s="1" t="s">
        <v>216</v>
      </c>
      <c r="O15" s="1" t="s">
        <v>50</v>
      </c>
      <c r="P15" s="1" t="s">
        <v>53</v>
      </c>
      <c r="Q15" s="1" t="s">
        <v>50</v>
      </c>
      <c r="R15" s="2">
        <v>3</v>
      </c>
      <c r="S15" s="1" t="s">
        <v>50</v>
      </c>
      <c r="T15" s="5"/>
    </row>
    <row r="16" spans="1:20" ht="30" customHeight="1">
      <c r="A16" s="7" t="s">
        <v>226</v>
      </c>
      <c r="B16" s="7" t="s">
        <v>50</v>
      </c>
      <c r="C16" s="7" t="s">
        <v>50</v>
      </c>
      <c r="D16" s="8">
        <v>1</v>
      </c>
      <c r="E16" s="9"/>
      <c r="F16" s="9"/>
      <c r="G16" s="9"/>
      <c r="H16" s="9"/>
      <c r="I16" s="9"/>
      <c r="J16" s="9"/>
      <c r="K16" s="9"/>
      <c r="L16" s="9"/>
      <c r="M16" s="7"/>
      <c r="N16" s="1" t="s">
        <v>227</v>
      </c>
      <c r="O16" s="1" t="s">
        <v>50</v>
      </c>
      <c r="P16" s="1" t="s">
        <v>51</v>
      </c>
      <c r="Q16" s="1" t="s">
        <v>50</v>
      </c>
      <c r="R16" s="2">
        <v>2</v>
      </c>
      <c r="S16" s="1" t="s">
        <v>50</v>
      </c>
      <c r="T16" s="5"/>
    </row>
    <row r="17" spans="1:20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T17" s="4"/>
    </row>
    <row r="18" spans="1:20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T18" s="4"/>
    </row>
    <row r="19" spans="1:20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T19" s="4"/>
    </row>
    <row r="20" spans="1:20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4"/>
    </row>
    <row r="21" spans="1:20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4"/>
    </row>
    <row r="22" spans="1:20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4"/>
    </row>
    <row r="23" spans="1:20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4"/>
    </row>
    <row r="24" spans="1:20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4"/>
    </row>
    <row r="25" spans="1:20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T26" s="4"/>
    </row>
    <row r="27" spans="1:20" ht="30" customHeight="1">
      <c r="A27" s="7" t="s">
        <v>71</v>
      </c>
      <c r="B27" s="8"/>
      <c r="C27" s="8"/>
      <c r="D27" s="8"/>
      <c r="E27" s="8"/>
      <c r="F27" s="9">
        <v>61776588</v>
      </c>
      <c r="G27" s="8"/>
      <c r="H27" s="9">
        <v>28334332</v>
      </c>
      <c r="I27" s="8"/>
      <c r="J27" s="9">
        <v>1739902</v>
      </c>
      <c r="K27" s="8"/>
      <c r="L27" s="9">
        <v>91850822</v>
      </c>
      <c r="M27" s="8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3"/>
  <sheetViews>
    <sheetView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113" t="s">
        <v>333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48" ht="30" customHeight="1">
      <c r="A2" s="110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0"/>
      <c r="G2" s="110" t="s">
        <v>8</v>
      </c>
      <c r="H2" s="110"/>
      <c r="I2" s="110" t="s">
        <v>9</v>
      </c>
      <c r="J2" s="110"/>
      <c r="K2" s="110" t="s">
        <v>10</v>
      </c>
      <c r="L2" s="110"/>
      <c r="M2" s="110" t="s">
        <v>11</v>
      </c>
      <c r="N2" s="109" t="s">
        <v>19</v>
      </c>
      <c r="O2" s="109" t="s">
        <v>13</v>
      </c>
      <c r="P2" s="109" t="s">
        <v>20</v>
      </c>
      <c r="Q2" s="109" t="s">
        <v>12</v>
      </c>
      <c r="R2" s="109" t="s">
        <v>21</v>
      </c>
      <c r="S2" s="109" t="s">
        <v>22</v>
      </c>
      <c r="T2" s="109" t="s">
        <v>23</v>
      </c>
      <c r="U2" s="109" t="s">
        <v>24</v>
      </c>
      <c r="V2" s="109" t="s">
        <v>25</v>
      </c>
      <c r="W2" s="109" t="s">
        <v>26</v>
      </c>
      <c r="X2" s="109" t="s">
        <v>27</v>
      </c>
      <c r="Y2" s="109" t="s">
        <v>28</v>
      </c>
      <c r="Z2" s="109" t="s">
        <v>29</v>
      </c>
      <c r="AA2" s="109" t="s">
        <v>30</v>
      </c>
      <c r="AB2" s="109" t="s">
        <v>31</v>
      </c>
      <c r="AC2" s="109" t="s">
        <v>32</v>
      </c>
      <c r="AD2" s="109" t="s">
        <v>33</v>
      </c>
      <c r="AE2" s="109" t="s">
        <v>34</v>
      </c>
      <c r="AF2" s="109" t="s">
        <v>35</v>
      </c>
      <c r="AG2" s="109" t="s">
        <v>36</v>
      </c>
      <c r="AH2" s="109" t="s">
        <v>37</v>
      </c>
      <c r="AI2" s="109" t="s">
        <v>38</v>
      </c>
      <c r="AJ2" s="109" t="s">
        <v>39</v>
      </c>
      <c r="AK2" s="109" t="s">
        <v>40</v>
      </c>
      <c r="AL2" s="109" t="s">
        <v>41</v>
      </c>
      <c r="AM2" s="109" t="s">
        <v>42</v>
      </c>
      <c r="AN2" s="109" t="s">
        <v>43</v>
      </c>
      <c r="AO2" s="109" t="s">
        <v>44</v>
      </c>
      <c r="AP2" s="109" t="s">
        <v>45</v>
      </c>
      <c r="AQ2" s="109" t="s">
        <v>46</v>
      </c>
      <c r="AR2" s="109" t="s">
        <v>47</v>
      </c>
      <c r="AS2" s="109" t="s">
        <v>15</v>
      </c>
      <c r="AT2" s="109" t="s">
        <v>16</v>
      </c>
      <c r="AU2" s="109" t="s">
        <v>48</v>
      </c>
      <c r="AV2" s="109" t="s">
        <v>49</v>
      </c>
    </row>
    <row r="3" spans="1:48" ht="30" customHeight="1">
      <c r="A3" s="110"/>
      <c r="B3" s="110"/>
      <c r="C3" s="110"/>
      <c r="D3" s="110"/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110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</row>
    <row r="4" spans="1:48" ht="30" customHeight="1">
      <c r="A4" s="7" t="s">
        <v>54</v>
      </c>
      <c r="B4" s="7" t="s">
        <v>50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  <c r="P4" s="2"/>
      <c r="Q4" s="1" t="s">
        <v>55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>
      <c r="A5" s="7" t="s">
        <v>56</v>
      </c>
      <c r="B5" s="7" t="s">
        <v>57</v>
      </c>
      <c r="C5" s="7" t="s">
        <v>58</v>
      </c>
      <c r="D5" s="8">
        <v>1</v>
      </c>
      <c r="E5" s="10"/>
      <c r="F5" s="10"/>
      <c r="G5" s="10"/>
      <c r="H5" s="10"/>
      <c r="I5" s="10"/>
      <c r="J5" s="10"/>
      <c r="K5" s="10"/>
      <c r="L5" s="10"/>
      <c r="M5" s="7"/>
      <c r="N5" s="1" t="s">
        <v>59</v>
      </c>
      <c r="O5" s="1" t="s">
        <v>50</v>
      </c>
      <c r="P5" s="1" t="s">
        <v>50</v>
      </c>
      <c r="Q5" s="1" t="s">
        <v>55</v>
      </c>
      <c r="R5" s="1" t="s">
        <v>60</v>
      </c>
      <c r="S5" s="1" t="s">
        <v>61</v>
      </c>
      <c r="T5" s="1" t="s">
        <v>61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50</v>
      </c>
      <c r="AS5" s="1" t="s">
        <v>50</v>
      </c>
      <c r="AT5" s="2"/>
      <c r="AU5" s="1" t="s">
        <v>62</v>
      </c>
      <c r="AV5" s="2">
        <v>5</v>
      </c>
    </row>
    <row r="6" spans="1:48" ht="30" customHeight="1">
      <c r="A6" s="7" t="s">
        <v>56</v>
      </c>
      <c r="B6" s="7" t="s">
        <v>63</v>
      </c>
      <c r="C6" s="7" t="s">
        <v>58</v>
      </c>
      <c r="D6" s="8">
        <v>3</v>
      </c>
      <c r="E6" s="10"/>
      <c r="F6" s="10"/>
      <c r="G6" s="10"/>
      <c r="H6" s="10"/>
      <c r="I6" s="10"/>
      <c r="J6" s="10"/>
      <c r="K6" s="10"/>
      <c r="L6" s="10"/>
      <c r="M6" s="7"/>
      <c r="N6" s="1" t="s">
        <v>64</v>
      </c>
      <c r="O6" s="1" t="s">
        <v>50</v>
      </c>
      <c r="P6" s="1" t="s">
        <v>50</v>
      </c>
      <c r="Q6" s="1" t="s">
        <v>55</v>
      </c>
      <c r="R6" s="1" t="s">
        <v>60</v>
      </c>
      <c r="S6" s="1" t="s">
        <v>61</v>
      </c>
      <c r="T6" s="1" t="s">
        <v>61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50</v>
      </c>
      <c r="AS6" s="1" t="s">
        <v>50</v>
      </c>
      <c r="AT6" s="2"/>
      <c r="AU6" s="1" t="s">
        <v>65</v>
      </c>
      <c r="AV6" s="2">
        <v>6</v>
      </c>
    </row>
    <row r="7" spans="1:48" ht="30" customHeight="1">
      <c r="A7" s="7" t="s">
        <v>66</v>
      </c>
      <c r="B7" s="7" t="s">
        <v>67</v>
      </c>
      <c r="C7" s="7" t="s">
        <v>68</v>
      </c>
      <c r="D7" s="8">
        <v>14</v>
      </c>
      <c r="E7" s="10"/>
      <c r="F7" s="10"/>
      <c r="G7" s="10"/>
      <c r="H7" s="10"/>
      <c r="I7" s="10"/>
      <c r="J7" s="10"/>
      <c r="K7" s="10"/>
      <c r="L7" s="10"/>
      <c r="M7" s="7"/>
      <c r="N7" s="1" t="s">
        <v>69</v>
      </c>
      <c r="O7" s="1" t="s">
        <v>50</v>
      </c>
      <c r="P7" s="1" t="s">
        <v>50</v>
      </c>
      <c r="Q7" s="1" t="s">
        <v>55</v>
      </c>
      <c r="R7" s="1" t="s">
        <v>60</v>
      </c>
      <c r="S7" s="1" t="s">
        <v>61</v>
      </c>
      <c r="T7" s="1" t="s">
        <v>61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50</v>
      </c>
      <c r="AS7" s="1" t="s">
        <v>50</v>
      </c>
      <c r="AT7" s="2"/>
      <c r="AU7" s="1" t="s">
        <v>70</v>
      </c>
      <c r="AV7" s="2">
        <v>7</v>
      </c>
    </row>
    <row r="8" spans="1:48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48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48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48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48" ht="30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48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8" ht="30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48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48" ht="30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48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48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48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48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8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48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48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48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48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8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48" ht="30" customHeight="1">
      <c r="A27" s="7" t="s">
        <v>71</v>
      </c>
      <c r="B27" s="8"/>
      <c r="C27" s="8"/>
      <c r="D27" s="8"/>
      <c r="E27" s="8"/>
      <c r="F27" s="10"/>
      <c r="G27" s="8"/>
      <c r="H27" s="10"/>
      <c r="I27" s="8"/>
      <c r="J27" s="10"/>
      <c r="K27" s="8"/>
      <c r="L27" s="10"/>
      <c r="M27" s="8"/>
      <c r="N27" t="s">
        <v>72</v>
      </c>
    </row>
    <row r="28" spans="1:48" ht="30" customHeight="1">
      <c r="A28" s="7" t="s">
        <v>73</v>
      </c>
      <c r="B28" s="7" t="s">
        <v>50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1" t="s">
        <v>74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>
      <c r="A29" s="7" t="s">
        <v>75</v>
      </c>
      <c r="B29" s="7" t="s">
        <v>76</v>
      </c>
      <c r="C29" s="7" t="s">
        <v>68</v>
      </c>
      <c r="D29" s="8">
        <v>2</v>
      </c>
      <c r="E29" s="10"/>
      <c r="F29" s="10"/>
      <c r="G29" s="10"/>
      <c r="H29" s="10"/>
      <c r="I29" s="10"/>
      <c r="J29" s="10"/>
      <c r="K29" s="10"/>
      <c r="L29" s="10"/>
      <c r="M29" s="7"/>
      <c r="N29" s="1" t="s">
        <v>77</v>
      </c>
      <c r="O29" s="1" t="s">
        <v>50</v>
      </c>
      <c r="P29" s="1" t="s">
        <v>50</v>
      </c>
      <c r="Q29" s="1" t="s">
        <v>74</v>
      </c>
      <c r="R29" s="1" t="s">
        <v>60</v>
      </c>
      <c r="S29" s="1" t="s">
        <v>61</v>
      </c>
      <c r="T29" s="1" t="s">
        <v>61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50</v>
      </c>
      <c r="AS29" s="1" t="s">
        <v>50</v>
      </c>
      <c r="AT29" s="2"/>
      <c r="AU29" s="1" t="s">
        <v>78</v>
      </c>
      <c r="AV29" s="2">
        <v>9</v>
      </c>
    </row>
    <row r="30" spans="1:48" ht="30" customHeight="1">
      <c r="A30" s="7" t="s">
        <v>79</v>
      </c>
      <c r="B30" s="7" t="s">
        <v>80</v>
      </c>
      <c r="C30" s="7" t="s">
        <v>68</v>
      </c>
      <c r="D30" s="8">
        <v>5</v>
      </c>
      <c r="E30" s="10"/>
      <c r="F30" s="10"/>
      <c r="G30" s="10"/>
      <c r="H30" s="10"/>
      <c r="I30" s="10"/>
      <c r="J30" s="10"/>
      <c r="K30" s="10"/>
      <c r="L30" s="10"/>
      <c r="M30" s="7"/>
      <c r="N30" s="1" t="s">
        <v>81</v>
      </c>
      <c r="O30" s="1" t="s">
        <v>50</v>
      </c>
      <c r="P30" s="1" t="s">
        <v>50</v>
      </c>
      <c r="Q30" s="1" t="s">
        <v>74</v>
      </c>
      <c r="R30" s="1" t="s">
        <v>60</v>
      </c>
      <c r="S30" s="1" t="s">
        <v>61</v>
      </c>
      <c r="T30" s="1" t="s">
        <v>61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 t="s">
        <v>50</v>
      </c>
      <c r="AS30" s="1" t="s">
        <v>50</v>
      </c>
      <c r="AT30" s="2"/>
      <c r="AU30" s="1" t="s">
        <v>82</v>
      </c>
      <c r="AV30" s="2">
        <v>10</v>
      </c>
    </row>
    <row r="31" spans="1:48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48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48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48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48" ht="30" customHeight="1">
      <c r="A51" s="7" t="s">
        <v>71</v>
      </c>
      <c r="B51" s="8"/>
      <c r="C51" s="8"/>
      <c r="D51" s="8"/>
      <c r="E51" s="8"/>
      <c r="F51" s="10"/>
      <c r="G51" s="8"/>
      <c r="H51" s="10"/>
      <c r="I51" s="8"/>
      <c r="J51" s="10"/>
      <c r="K51" s="8"/>
      <c r="L51" s="10"/>
      <c r="M51" s="8"/>
      <c r="N51" t="s">
        <v>72</v>
      </c>
    </row>
    <row r="52" spans="1:48" ht="30" customHeight="1">
      <c r="A52" s="7" t="s">
        <v>83</v>
      </c>
      <c r="B52" s="7" t="s">
        <v>50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"/>
      <c r="O52" s="2"/>
      <c r="P52" s="2"/>
      <c r="Q52" s="1" t="s">
        <v>84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30" customHeight="1">
      <c r="A53" s="7" t="s">
        <v>85</v>
      </c>
      <c r="B53" s="7" t="s">
        <v>86</v>
      </c>
      <c r="C53" s="7" t="s">
        <v>87</v>
      </c>
      <c r="D53" s="8">
        <v>4</v>
      </c>
      <c r="E53" s="10"/>
      <c r="F53" s="10"/>
      <c r="G53" s="10"/>
      <c r="H53" s="10"/>
      <c r="I53" s="10"/>
      <c r="J53" s="10"/>
      <c r="K53" s="10"/>
      <c r="L53" s="10"/>
      <c r="M53" s="7"/>
      <c r="N53" s="1" t="s">
        <v>88</v>
      </c>
      <c r="O53" s="1" t="s">
        <v>50</v>
      </c>
      <c r="P53" s="1" t="s">
        <v>50</v>
      </c>
      <c r="Q53" s="1" t="s">
        <v>84</v>
      </c>
      <c r="R53" s="1" t="s">
        <v>60</v>
      </c>
      <c r="S53" s="1" t="s">
        <v>61</v>
      </c>
      <c r="T53" s="1" t="s">
        <v>61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50</v>
      </c>
      <c r="AS53" s="1" t="s">
        <v>50</v>
      </c>
      <c r="AT53" s="2"/>
      <c r="AU53" s="1" t="s">
        <v>89</v>
      </c>
      <c r="AV53" s="2">
        <v>12</v>
      </c>
    </row>
    <row r="54" spans="1:48" ht="30" customHeight="1">
      <c r="A54" s="7" t="s">
        <v>90</v>
      </c>
      <c r="B54" s="7" t="s">
        <v>91</v>
      </c>
      <c r="C54" s="7" t="s">
        <v>68</v>
      </c>
      <c r="D54" s="8">
        <v>2</v>
      </c>
      <c r="E54" s="10"/>
      <c r="F54" s="10"/>
      <c r="G54" s="10"/>
      <c r="H54" s="10"/>
      <c r="I54" s="10"/>
      <c r="J54" s="10"/>
      <c r="K54" s="10"/>
      <c r="L54" s="10"/>
      <c r="M54" s="7"/>
      <c r="N54" s="1" t="s">
        <v>92</v>
      </c>
      <c r="O54" s="1" t="s">
        <v>50</v>
      </c>
      <c r="P54" s="1" t="s">
        <v>50</v>
      </c>
      <c r="Q54" s="1" t="s">
        <v>84</v>
      </c>
      <c r="R54" s="1" t="s">
        <v>60</v>
      </c>
      <c r="S54" s="1" t="s">
        <v>61</v>
      </c>
      <c r="T54" s="1" t="s">
        <v>61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50</v>
      </c>
      <c r="AS54" s="1" t="s">
        <v>50</v>
      </c>
      <c r="AT54" s="2"/>
      <c r="AU54" s="1" t="s">
        <v>93</v>
      </c>
      <c r="AV54" s="2">
        <v>13</v>
      </c>
    </row>
    <row r="55" spans="1:48" ht="30" customHeight="1">
      <c r="A55" s="7" t="s">
        <v>94</v>
      </c>
      <c r="B55" s="7" t="s">
        <v>95</v>
      </c>
      <c r="C55" s="7" t="s">
        <v>68</v>
      </c>
      <c r="D55" s="8">
        <v>44</v>
      </c>
      <c r="E55" s="10"/>
      <c r="F55" s="10"/>
      <c r="G55" s="10"/>
      <c r="H55" s="10"/>
      <c r="I55" s="10"/>
      <c r="J55" s="10"/>
      <c r="K55" s="10"/>
      <c r="L55" s="10"/>
      <c r="M55" s="7"/>
      <c r="N55" s="1" t="s">
        <v>96</v>
      </c>
      <c r="O55" s="1" t="s">
        <v>50</v>
      </c>
      <c r="P55" s="1" t="s">
        <v>50</v>
      </c>
      <c r="Q55" s="1" t="s">
        <v>84</v>
      </c>
      <c r="R55" s="1" t="s">
        <v>60</v>
      </c>
      <c r="S55" s="1" t="s">
        <v>61</v>
      </c>
      <c r="T55" s="1" t="s">
        <v>61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50</v>
      </c>
      <c r="AS55" s="1" t="s">
        <v>50</v>
      </c>
      <c r="AT55" s="2"/>
      <c r="AU55" s="1" t="s">
        <v>97</v>
      </c>
      <c r="AV55" s="2">
        <v>14</v>
      </c>
    </row>
    <row r="56" spans="1:48" ht="30" customHeight="1">
      <c r="A56" s="7" t="s">
        <v>98</v>
      </c>
      <c r="B56" s="7" t="s">
        <v>99</v>
      </c>
      <c r="C56" s="7" t="s">
        <v>100</v>
      </c>
      <c r="D56" s="8">
        <v>3</v>
      </c>
      <c r="E56" s="10"/>
      <c r="F56" s="10"/>
      <c r="G56" s="10"/>
      <c r="H56" s="10"/>
      <c r="I56" s="10"/>
      <c r="J56" s="10"/>
      <c r="K56" s="10"/>
      <c r="L56" s="10"/>
      <c r="M56" s="7"/>
      <c r="N56" s="1" t="s">
        <v>101</v>
      </c>
      <c r="O56" s="1" t="s">
        <v>50</v>
      </c>
      <c r="P56" s="1" t="s">
        <v>50</v>
      </c>
      <c r="Q56" s="1" t="s">
        <v>84</v>
      </c>
      <c r="R56" s="1" t="s">
        <v>60</v>
      </c>
      <c r="S56" s="1" t="s">
        <v>61</v>
      </c>
      <c r="T56" s="1" t="s">
        <v>61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" t="s">
        <v>50</v>
      </c>
      <c r="AS56" s="1" t="s">
        <v>50</v>
      </c>
      <c r="AT56" s="2"/>
      <c r="AU56" s="1" t="s">
        <v>102</v>
      </c>
      <c r="AV56" s="2">
        <v>15</v>
      </c>
    </row>
    <row r="57" spans="1:48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48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48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48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48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48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48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48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48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48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48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48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48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48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48" ht="3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48" ht="3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48" ht="3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48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48" ht="30" customHeight="1">
      <c r="A75" s="7" t="s">
        <v>71</v>
      </c>
      <c r="B75" s="8"/>
      <c r="C75" s="8"/>
      <c r="D75" s="8"/>
      <c r="E75" s="8"/>
      <c r="F75" s="10"/>
      <c r="G75" s="8"/>
      <c r="H75" s="10"/>
      <c r="I75" s="8"/>
      <c r="J75" s="10"/>
      <c r="K75" s="8"/>
      <c r="L75" s="10"/>
      <c r="M75" s="8"/>
      <c r="N75" t="s">
        <v>72</v>
      </c>
    </row>
    <row r="76" spans="1:48" ht="30" customHeight="1">
      <c r="A76" s="7" t="s">
        <v>103</v>
      </c>
      <c r="B76" s="7" t="s">
        <v>50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"/>
      <c r="O76" s="2"/>
      <c r="P76" s="2"/>
      <c r="Q76" s="1" t="s">
        <v>104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30" customHeight="1">
      <c r="A77" s="7" t="s">
        <v>105</v>
      </c>
      <c r="B77" s="7" t="s">
        <v>106</v>
      </c>
      <c r="C77" s="7" t="s">
        <v>68</v>
      </c>
      <c r="D77" s="8">
        <v>1</v>
      </c>
      <c r="E77" s="10"/>
      <c r="F77" s="10"/>
      <c r="G77" s="10"/>
      <c r="H77" s="10"/>
      <c r="I77" s="10"/>
      <c r="J77" s="10"/>
      <c r="K77" s="10"/>
      <c r="L77" s="10"/>
      <c r="M77" s="7"/>
      <c r="N77" s="1" t="s">
        <v>107</v>
      </c>
      <c r="O77" s="1" t="s">
        <v>50</v>
      </c>
      <c r="P77" s="1" t="s">
        <v>50</v>
      </c>
      <c r="Q77" s="1" t="s">
        <v>104</v>
      </c>
      <c r="R77" s="1" t="s">
        <v>60</v>
      </c>
      <c r="S77" s="1" t="s">
        <v>61</v>
      </c>
      <c r="T77" s="1" t="s">
        <v>61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" t="s">
        <v>50</v>
      </c>
      <c r="AS77" s="1" t="s">
        <v>50</v>
      </c>
      <c r="AT77" s="2"/>
      <c r="AU77" s="1" t="s">
        <v>108</v>
      </c>
      <c r="AV77" s="2">
        <v>17</v>
      </c>
    </row>
    <row r="78" spans="1:48" ht="30" customHeight="1">
      <c r="A78" s="7" t="s">
        <v>105</v>
      </c>
      <c r="B78" s="7" t="s">
        <v>109</v>
      </c>
      <c r="C78" s="7" t="s">
        <v>68</v>
      </c>
      <c r="D78" s="8">
        <v>4</v>
      </c>
      <c r="E78" s="10"/>
      <c r="F78" s="10"/>
      <c r="G78" s="10"/>
      <c r="H78" s="10"/>
      <c r="I78" s="10"/>
      <c r="J78" s="10"/>
      <c r="K78" s="10"/>
      <c r="L78" s="10"/>
      <c r="M78" s="7"/>
      <c r="N78" s="1" t="s">
        <v>110</v>
      </c>
      <c r="O78" s="1" t="s">
        <v>50</v>
      </c>
      <c r="P78" s="1" t="s">
        <v>50</v>
      </c>
      <c r="Q78" s="1" t="s">
        <v>104</v>
      </c>
      <c r="R78" s="1" t="s">
        <v>60</v>
      </c>
      <c r="S78" s="1" t="s">
        <v>61</v>
      </c>
      <c r="T78" s="1" t="s">
        <v>61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" t="s">
        <v>50</v>
      </c>
      <c r="AS78" s="1" t="s">
        <v>50</v>
      </c>
      <c r="AT78" s="2"/>
      <c r="AU78" s="1" t="s">
        <v>111</v>
      </c>
      <c r="AV78" s="2">
        <v>18</v>
      </c>
    </row>
    <row r="79" spans="1:48" ht="3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48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3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3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3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3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3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3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3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3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3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3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48" ht="3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48" ht="3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48" ht="30" customHeight="1">
      <c r="A99" s="7" t="s">
        <v>71</v>
      </c>
      <c r="B99" s="8"/>
      <c r="C99" s="8"/>
      <c r="D99" s="8"/>
      <c r="E99" s="8"/>
      <c r="F99" s="10"/>
      <c r="G99" s="8"/>
      <c r="H99" s="10"/>
      <c r="I99" s="8"/>
      <c r="J99" s="10"/>
      <c r="K99" s="8"/>
      <c r="L99" s="10"/>
      <c r="M99" s="8"/>
      <c r="N99" t="s">
        <v>72</v>
      </c>
    </row>
    <row r="100" spans="1:48" ht="30" customHeight="1">
      <c r="A100" s="7" t="s">
        <v>112</v>
      </c>
      <c r="B100" s="7" t="s">
        <v>50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"/>
      <c r="O100" s="2"/>
      <c r="P100" s="2"/>
      <c r="Q100" s="1" t="s">
        <v>113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30" customHeight="1">
      <c r="A101" s="7" t="s">
        <v>114</v>
      </c>
      <c r="B101" s="7" t="s">
        <v>115</v>
      </c>
      <c r="C101" s="7" t="s">
        <v>100</v>
      </c>
      <c r="D101" s="8">
        <v>2</v>
      </c>
      <c r="E101" s="10"/>
      <c r="F101" s="10"/>
      <c r="G101" s="10"/>
      <c r="H101" s="10"/>
      <c r="I101" s="10"/>
      <c r="J101" s="10"/>
      <c r="K101" s="10"/>
      <c r="L101" s="10"/>
      <c r="M101" s="7"/>
      <c r="N101" s="1" t="s">
        <v>116</v>
      </c>
      <c r="O101" s="1" t="s">
        <v>50</v>
      </c>
      <c r="P101" s="1" t="s">
        <v>50</v>
      </c>
      <c r="Q101" s="1" t="s">
        <v>113</v>
      </c>
      <c r="R101" s="1" t="s">
        <v>60</v>
      </c>
      <c r="S101" s="1" t="s">
        <v>61</v>
      </c>
      <c r="T101" s="1" t="s">
        <v>61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1" t="s">
        <v>50</v>
      </c>
      <c r="AS101" s="1" t="s">
        <v>50</v>
      </c>
      <c r="AT101" s="2"/>
      <c r="AU101" s="1" t="s">
        <v>117</v>
      </c>
      <c r="AV101" s="2">
        <v>20</v>
      </c>
    </row>
    <row r="102" spans="1:48" ht="30" customHeight="1">
      <c r="A102" s="7" t="s">
        <v>118</v>
      </c>
      <c r="B102" s="7" t="s">
        <v>119</v>
      </c>
      <c r="C102" s="7" t="s">
        <v>68</v>
      </c>
      <c r="D102" s="8">
        <v>2</v>
      </c>
      <c r="E102" s="10"/>
      <c r="F102" s="10"/>
      <c r="G102" s="10"/>
      <c r="H102" s="10"/>
      <c r="I102" s="10"/>
      <c r="J102" s="10"/>
      <c r="K102" s="10"/>
      <c r="L102" s="10"/>
      <c r="M102" s="7"/>
      <c r="N102" s="1" t="s">
        <v>120</v>
      </c>
      <c r="O102" s="1" t="s">
        <v>50</v>
      </c>
      <c r="P102" s="1" t="s">
        <v>50</v>
      </c>
      <c r="Q102" s="1" t="s">
        <v>113</v>
      </c>
      <c r="R102" s="1" t="s">
        <v>60</v>
      </c>
      <c r="S102" s="1" t="s">
        <v>61</v>
      </c>
      <c r="T102" s="1" t="s">
        <v>61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1" t="s">
        <v>50</v>
      </c>
      <c r="AS102" s="1" t="s">
        <v>50</v>
      </c>
      <c r="AT102" s="2"/>
      <c r="AU102" s="1" t="s">
        <v>121</v>
      </c>
      <c r="AV102" s="2">
        <v>21</v>
      </c>
    </row>
    <row r="103" spans="1:48" ht="30" customHeight="1">
      <c r="A103" s="7" t="s">
        <v>118</v>
      </c>
      <c r="B103" s="7" t="s">
        <v>122</v>
      </c>
      <c r="C103" s="7" t="s">
        <v>68</v>
      </c>
      <c r="D103" s="8">
        <v>1</v>
      </c>
      <c r="E103" s="10"/>
      <c r="F103" s="10"/>
      <c r="G103" s="10"/>
      <c r="H103" s="10"/>
      <c r="I103" s="10"/>
      <c r="J103" s="10"/>
      <c r="K103" s="10"/>
      <c r="L103" s="10"/>
      <c r="M103" s="7"/>
      <c r="N103" s="1" t="s">
        <v>123</v>
      </c>
      <c r="O103" s="1" t="s">
        <v>50</v>
      </c>
      <c r="P103" s="1" t="s">
        <v>50</v>
      </c>
      <c r="Q103" s="1" t="s">
        <v>113</v>
      </c>
      <c r="R103" s="1" t="s">
        <v>60</v>
      </c>
      <c r="S103" s="1" t="s">
        <v>61</v>
      </c>
      <c r="T103" s="1" t="s">
        <v>61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1" t="s">
        <v>50</v>
      </c>
      <c r="AS103" s="1" t="s">
        <v>50</v>
      </c>
      <c r="AT103" s="2"/>
      <c r="AU103" s="1" t="s">
        <v>124</v>
      </c>
      <c r="AV103" s="2">
        <v>22</v>
      </c>
    </row>
    <row r="104" spans="1:48" ht="30" customHeight="1">
      <c r="A104" s="7" t="s">
        <v>118</v>
      </c>
      <c r="B104" s="7" t="s">
        <v>125</v>
      </c>
      <c r="C104" s="7" t="s">
        <v>68</v>
      </c>
      <c r="D104" s="8">
        <v>4</v>
      </c>
      <c r="E104" s="10"/>
      <c r="F104" s="10"/>
      <c r="G104" s="10"/>
      <c r="H104" s="10"/>
      <c r="I104" s="10"/>
      <c r="J104" s="10"/>
      <c r="K104" s="10"/>
      <c r="L104" s="10"/>
      <c r="M104" s="7"/>
      <c r="N104" s="1" t="s">
        <v>126</v>
      </c>
      <c r="O104" s="1" t="s">
        <v>50</v>
      </c>
      <c r="P104" s="1" t="s">
        <v>50</v>
      </c>
      <c r="Q104" s="1" t="s">
        <v>113</v>
      </c>
      <c r="R104" s="1" t="s">
        <v>60</v>
      </c>
      <c r="S104" s="1" t="s">
        <v>61</v>
      </c>
      <c r="T104" s="1" t="s">
        <v>61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" t="s">
        <v>50</v>
      </c>
      <c r="AS104" s="1" t="s">
        <v>50</v>
      </c>
      <c r="AT104" s="2"/>
      <c r="AU104" s="1" t="s">
        <v>127</v>
      </c>
      <c r="AV104" s="2">
        <v>23</v>
      </c>
    </row>
    <row r="105" spans="1:48" ht="3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48" ht="3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48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48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48" ht="3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48" ht="3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48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48" ht="3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48" ht="3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48" ht="3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48" ht="3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48" ht="3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48" ht="3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48" ht="3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48" ht="3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48" ht="3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48" ht="3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48" ht="3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48" ht="30" customHeight="1">
      <c r="A123" s="7" t="s">
        <v>71</v>
      </c>
      <c r="B123" s="8"/>
      <c r="C123" s="8"/>
      <c r="D123" s="8"/>
      <c r="E123" s="8"/>
      <c r="F123" s="10"/>
      <c r="G123" s="8"/>
      <c r="H123" s="10"/>
      <c r="I123" s="8"/>
      <c r="J123" s="10"/>
      <c r="K123" s="8"/>
      <c r="L123" s="10"/>
      <c r="M123" s="8"/>
      <c r="N123" t="s">
        <v>72</v>
      </c>
    </row>
    <row r="124" spans="1:48" ht="30" customHeight="1">
      <c r="A124" s="7" t="s">
        <v>128</v>
      </c>
      <c r="B124" s="7" t="s">
        <v>50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"/>
      <c r="O124" s="2"/>
      <c r="P124" s="2"/>
      <c r="Q124" s="1" t="s">
        <v>129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30" customHeight="1">
      <c r="A125" s="7" t="s">
        <v>130</v>
      </c>
      <c r="B125" s="7" t="s">
        <v>131</v>
      </c>
      <c r="C125" s="7" t="s">
        <v>132</v>
      </c>
      <c r="D125" s="8">
        <v>4</v>
      </c>
      <c r="E125" s="10"/>
      <c r="F125" s="10"/>
      <c r="G125" s="10"/>
      <c r="H125" s="10"/>
      <c r="I125" s="10"/>
      <c r="J125" s="10"/>
      <c r="K125" s="10"/>
      <c r="L125" s="10"/>
      <c r="M125" s="7"/>
      <c r="N125" s="1" t="s">
        <v>133</v>
      </c>
      <c r="O125" s="1" t="s">
        <v>50</v>
      </c>
      <c r="P125" s="1" t="s">
        <v>50</v>
      </c>
      <c r="Q125" s="1" t="s">
        <v>129</v>
      </c>
      <c r="R125" s="1" t="s">
        <v>60</v>
      </c>
      <c r="S125" s="1" t="s">
        <v>61</v>
      </c>
      <c r="T125" s="1" t="s">
        <v>61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1" t="s">
        <v>50</v>
      </c>
      <c r="AS125" s="1" t="s">
        <v>50</v>
      </c>
      <c r="AT125" s="2"/>
      <c r="AU125" s="1" t="s">
        <v>134</v>
      </c>
      <c r="AV125" s="2">
        <v>25</v>
      </c>
    </row>
    <row r="126" spans="1:48" ht="30" customHeight="1">
      <c r="A126" s="7" t="s">
        <v>135</v>
      </c>
      <c r="B126" s="7" t="s">
        <v>131</v>
      </c>
      <c r="C126" s="7" t="s">
        <v>68</v>
      </c>
      <c r="D126" s="8">
        <v>9</v>
      </c>
      <c r="E126" s="10"/>
      <c r="F126" s="10"/>
      <c r="G126" s="10"/>
      <c r="H126" s="10"/>
      <c r="I126" s="10"/>
      <c r="J126" s="10"/>
      <c r="K126" s="10"/>
      <c r="L126" s="10"/>
      <c r="M126" s="7"/>
      <c r="N126" s="1" t="s">
        <v>136</v>
      </c>
      <c r="O126" s="1" t="s">
        <v>50</v>
      </c>
      <c r="P126" s="1" t="s">
        <v>50</v>
      </c>
      <c r="Q126" s="1" t="s">
        <v>129</v>
      </c>
      <c r="R126" s="1" t="s">
        <v>60</v>
      </c>
      <c r="S126" s="1" t="s">
        <v>61</v>
      </c>
      <c r="T126" s="1" t="s">
        <v>61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1" t="s">
        <v>50</v>
      </c>
      <c r="AS126" s="1" t="s">
        <v>50</v>
      </c>
      <c r="AT126" s="2"/>
      <c r="AU126" s="1" t="s">
        <v>137</v>
      </c>
      <c r="AV126" s="2">
        <v>26</v>
      </c>
    </row>
    <row r="127" spans="1:48" ht="30" customHeight="1">
      <c r="A127" s="7" t="s">
        <v>138</v>
      </c>
      <c r="B127" s="7" t="s">
        <v>131</v>
      </c>
      <c r="C127" s="7" t="s">
        <v>139</v>
      </c>
      <c r="D127" s="8">
        <v>1</v>
      </c>
      <c r="E127" s="10"/>
      <c r="F127" s="10"/>
      <c r="G127" s="10"/>
      <c r="H127" s="10"/>
      <c r="I127" s="10"/>
      <c r="J127" s="10"/>
      <c r="K127" s="10"/>
      <c r="L127" s="10"/>
      <c r="M127" s="7"/>
      <c r="N127" s="1" t="s">
        <v>140</v>
      </c>
      <c r="O127" s="1" t="s">
        <v>50</v>
      </c>
      <c r="P127" s="1" t="s">
        <v>50</v>
      </c>
      <c r="Q127" s="1" t="s">
        <v>129</v>
      </c>
      <c r="R127" s="1" t="s">
        <v>61</v>
      </c>
      <c r="S127" s="1" t="s">
        <v>61</v>
      </c>
      <c r="T127" s="1" t="s">
        <v>60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1" t="s">
        <v>50</v>
      </c>
      <c r="AS127" s="1" t="s">
        <v>50</v>
      </c>
      <c r="AT127" s="2"/>
      <c r="AU127" s="1" t="s">
        <v>141</v>
      </c>
      <c r="AV127" s="2">
        <v>27</v>
      </c>
    </row>
    <row r="128" spans="1:48" ht="3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3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3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3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3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3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3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3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3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3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3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3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3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30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30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30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30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48" ht="30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48" ht="30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48" ht="30" customHeight="1">
      <c r="A147" s="7" t="s">
        <v>71</v>
      </c>
      <c r="B147" s="8"/>
      <c r="C147" s="8"/>
      <c r="D147" s="8"/>
      <c r="E147" s="8"/>
      <c r="F147" s="10"/>
      <c r="G147" s="8"/>
      <c r="H147" s="10"/>
      <c r="I147" s="8"/>
      <c r="J147" s="10"/>
      <c r="K147" s="8"/>
      <c r="L147" s="10"/>
      <c r="M147" s="8"/>
      <c r="N147" t="s">
        <v>72</v>
      </c>
    </row>
    <row r="148" spans="1:48" ht="30" customHeight="1">
      <c r="A148" s="7" t="s">
        <v>142</v>
      </c>
      <c r="B148" s="7" t="s">
        <v>50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"/>
      <c r="O148" s="2"/>
      <c r="P148" s="2"/>
      <c r="Q148" s="1" t="s">
        <v>143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30" customHeight="1">
      <c r="A149" s="7" t="s">
        <v>144</v>
      </c>
      <c r="B149" s="7" t="s">
        <v>145</v>
      </c>
      <c r="C149" s="7" t="s">
        <v>146</v>
      </c>
      <c r="D149" s="8">
        <v>2</v>
      </c>
      <c r="E149" s="10"/>
      <c r="F149" s="10"/>
      <c r="G149" s="10"/>
      <c r="H149" s="10"/>
      <c r="I149" s="10"/>
      <c r="J149" s="10"/>
      <c r="K149" s="10"/>
      <c r="L149" s="10"/>
      <c r="M149" s="7"/>
      <c r="N149" s="1" t="s">
        <v>147</v>
      </c>
      <c r="O149" s="1" t="s">
        <v>50</v>
      </c>
      <c r="P149" s="1" t="s">
        <v>50</v>
      </c>
      <c r="Q149" s="1" t="s">
        <v>143</v>
      </c>
      <c r="R149" s="1" t="s">
        <v>61</v>
      </c>
      <c r="S149" s="1" t="s">
        <v>61</v>
      </c>
      <c r="T149" s="1" t="s">
        <v>60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1" t="s">
        <v>50</v>
      </c>
      <c r="AS149" s="1" t="s">
        <v>50</v>
      </c>
      <c r="AT149" s="2"/>
      <c r="AU149" s="1" t="s">
        <v>148</v>
      </c>
      <c r="AV149" s="2">
        <v>56</v>
      </c>
    </row>
    <row r="150" spans="1:48" ht="30" customHeight="1">
      <c r="A150" s="7" t="s">
        <v>144</v>
      </c>
      <c r="B150" s="7" t="s">
        <v>149</v>
      </c>
      <c r="C150" s="7" t="s">
        <v>146</v>
      </c>
      <c r="D150" s="8">
        <v>2</v>
      </c>
      <c r="E150" s="10"/>
      <c r="F150" s="10"/>
      <c r="G150" s="10"/>
      <c r="H150" s="10"/>
      <c r="I150" s="10"/>
      <c r="J150" s="10"/>
      <c r="K150" s="10"/>
      <c r="L150" s="10"/>
      <c r="M150" s="7"/>
      <c r="N150" s="1" t="s">
        <v>150</v>
      </c>
      <c r="O150" s="1" t="s">
        <v>50</v>
      </c>
      <c r="P150" s="1" t="s">
        <v>50</v>
      </c>
      <c r="Q150" s="1" t="s">
        <v>143</v>
      </c>
      <c r="R150" s="1" t="s">
        <v>61</v>
      </c>
      <c r="S150" s="1" t="s">
        <v>61</v>
      </c>
      <c r="T150" s="1" t="s">
        <v>60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1" t="s">
        <v>50</v>
      </c>
      <c r="AS150" s="1" t="s">
        <v>50</v>
      </c>
      <c r="AT150" s="2"/>
      <c r="AU150" s="1" t="s">
        <v>151</v>
      </c>
      <c r="AV150" s="2">
        <v>57</v>
      </c>
    </row>
    <row r="151" spans="1:48" ht="30" customHeight="1">
      <c r="A151" s="7" t="s">
        <v>152</v>
      </c>
      <c r="B151" s="7" t="s">
        <v>153</v>
      </c>
      <c r="C151" s="7" t="s">
        <v>68</v>
      </c>
      <c r="D151" s="8">
        <v>4</v>
      </c>
      <c r="E151" s="10"/>
      <c r="F151" s="10"/>
      <c r="G151" s="10"/>
      <c r="H151" s="10"/>
      <c r="I151" s="10"/>
      <c r="J151" s="10"/>
      <c r="K151" s="10"/>
      <c r="L151" s="10"/>
      <c r="M151" s="7"/>
      <c r="N151" s="1" t="s">
        <v>154</v>
      </c>
      <c r="O151" s="1" t="s">
        <v>50</v>
      </c>
      <c r="P151" s="1" t="s">
        <v>50</v>
      </c>
      <c r="Q151" s="1" t="s">
        <v>143</v>
      </c>
      <c r="R151" s="1" t="s">
        <v>61</v>
      </c>
      <c r="S151" s="1" t="s">
        <v>61</v>
      </c>
      <c r="T151" s="1" t="s">
        <v>60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1" t="s">
        <v>50</v>
      </c>
      <c r="AS151" s="1" t="s">
        <v>50</v>
      </c>
      <c r="AT151" s="2"/>
      <c r="AU151" s="1" t="s">
        <v>155</v>
      </c>
      <c r="AV151" s="2">
        <v>58</v>
      </c>
    </row>
    <row r="152" spans="1:48" ht="30" customHeight="1">
      <c r="A152" s="7" t="s">
        <v>156</v>
      </c>
      <c r="B152" s="7" t="s">
        <v>157</v>
      </c>
      <c r="C152" s="7" t="s">
        <v>68</v>
      </c>
      <c r="D152" s="8">
        <v>14.1</v>
      </c>
      <c r="E152" s="10"/>
      <c r="F152" s="10"/>
      <c r="G152" s="10"/>
      <c r="H152" s="10"/>
      <c r="I152" s="10"/>
      <c r="J152" s="10"/>
      <c r="K152" s="10"/>
      <c r="L152" s="10"/>
      <c r="M152" s="7"/>
      <c r="N152" s="1" t="s">
        <v>158</v>
      </c>
      <c r="O152" s="1" t="s">
        <v>50</v>
      </c>
      <c r="P152" s="1" t="s">
        <v>50</v>
      </c>
      <c r="Q152" s="1" t="s">
        <v>143</v>
      </c>
      <c r="R152" s="1" t="s">
        <v>61</v>
      </c>
      <c r="S152" s="1" t="s">
        <v>61</v>
      </c>
      <c r="T152" s="1" t="s">
        <v>60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1" t="s">
        <v>50</v>
      </c>
      <c r="AS152" s="1" t="s">
        <v>50</v>
      </c>
      <c r="AT152" s="2"/>
      <c r="AU152" s="1" t="s">
        <v>159</v>
      </c>
      <c r="AV152" s="2">
        <v>59</v>
      </c>
    </row>
    <row r="153" spans="1:48" ht="30" customHeight="1">
      <c r="A153" s="7" t="s">
        <v>160</v>
      </c>
      <c r="B153" s="7" t="s">
        <v>161</v>
      </c>
      <c r="C153" s="7" t="s">
        <v>68</v>
      </c>
      <c r="D153" s="8">
        <v>14.1</v>
      </c>
      <c r="E153" s="10"/>
      <c r="F153" s="10"/>
      <c r="G153" s="10"/>
      <c r="H153" s="10"/>
      <c r="I153" s="10"/>
      <c r="J153" s="10"/>
      <c r="K153" s="10"/>
      <c r="L153" s="10"/>
      <c r="M153" s="7"/>
      <c r="N153" s="1" t="s">
        <v>162</v>
      </c>
      <c r="O153" s="1" t="s">
        <v>50</v>
      </c>
      <c r="P153" s="1" t="s">
        <v>50</v>
      </c>
      <c r="Q153" s="1" t="s">
        <v>143</v>
      </c>
      <c r="R153" s="1" t="s">
        <v>61</v>
      </c>
      <c r="S153" s="1" t="s">
        <v>61</v>
      </c>
      <c r="T153" s="1" t="s">
        <v>60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1" t="s">
        <v>50</v>
      </c>
      <c r="AS153" s="1" t="s">
        <v>50</v>
      </c>
      <c r="AT153" s="2"/>
      <c r="AU153" s="1" t="s">
        <v>163</v>
      </c>
      <c r="AV153" s="2">
        <v>60</v>
      </c>
    </row>
    <row r="154" spans="1:48" ht="30" customHeight="1">
      <c r="A154" s="7" t="s">
        <v>164</v>
      </c>
      <c r="B154" s="7" t="s">
        <v>165</v>
      </c>
      <c r="C154" s="7" t="s">
        <v>166</v>
      </c>
      <c r="D154" s="8">
        <v>4</v>
      </c>
      <c r="E154" s="10"/>
      <c r="F154" s="10"/>
      <c r="G154" s="10"/>
      <c r="H154" s="10"/>
      <c r="I154" s="10"/>
      <c r="J154" s="10"/>
      <c r="K154" s="10"/>
      <c r="L154" s="10"/>
      <c r="M154" s="7"/>
      <c r="N154" s="1" t="s">
        <v>167</v>
      </c>
      <c r="O154" s="1" t="s">
        <v>50</v>
      </c>
      <c r="P154" s="1" t="s">
        <v>50</v>
      </c>
      <c r="Q154" s="1" t="s">
        <v>143</v>
      </c>
      <c r="R154" s="1" t="s">
        <v>61</v>
      </c>
      <c r="S154" s="1" t="s">
        <v>61</v>
      </c>
      <c r="T154" s="1" t="s">
        <v>60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1" t="s">
        <v>50</v>
      </c>
      <c r="AS154" s="1" t="s">
        <v>50</v>
      </c>
      <c r="AT154" s="2"/>
      <c r="AU154" s="1" t="s">
        <v>168</v>
      </c>
      <c r="AV154" s="2">
        <v>61</v>
      </c>
    </row>
    <row r="155" spans="1:48" ht="30" customHeight="1">
      <c r="A155" s="7" t="s">
        <v>169</v>
      </c>
      <c r="B155" s="7" t="s">
        <v>170</v>
      </c>
      <c r="C155" s="7" t="s">
        <v>171</v>
      </c>
      <c r="D155" s="8">
        <v>2</v>
      </c>
      <c r="E155" s="10"/>
      <c r="F155" s="10"/>
      <c r="G155" s="10"/>
      <c r="H155" s="10"/>
      <c r="I155" s="10"/>
      <c r="J155" s="10"/>
      <c r="K155" s="10"/>
      <c r="L155" s="10"/>
      <c r="M155" s="7"/>
      <c r="N155" s="1" t="s">
        <v>172</v>
      </c>
      <c r="O155" s="1" t="s">
        <v>50</v>
      </c>
      <c r="P155" s="1" t="s">
        <v>50</v>
      </c>
      <c r="Q155" s="1" t="s">
        <v>143</v>
      </c>
      <c r="R155" s="1" t="s">
        <v>61</v>
      </c>
      <c r="S155" s="1" t="s">
        <v>61</v>
      </c>
      <c r="T155" s="1" t="s">
        <v>60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1" t="s">
        <v>50</v>
      </c>
      <c r="AS155" s="1" t="s">
        <v>50</v>
      </c>
      <c r="AT155" s="2"/>
      <c r="AU155" s="1" t="s">
        <v>173</v>
      </c>
      <c r="AV155" s="2">
        <v>62</v>
      </c>
    </row>
    <row r="156" spans="1:48" ht="30" customHeight="1">
      <c r="A156" s="7" t="s">
        <v>174</v>
      </c>
      <c r="B156" s="7" t="s">
        <v>50</v>
      </c>
      <c r="C156" s="7" t="s">
        <v>175</v>
      </c>
      <c r="D156" s="8">
        <v>1</v>
      </c>
      <c r="E156" s="10"/>
      <c r="F156" s="10"/>
      <c r="G156" s="10"/>
      <c r="H156" s="10"/>
      <c r="I156" s="10"/>
      <c r="J156" s="10"/>
      <c r="K156" s="10"/>
      <c r="L156" s="10"/>
      <c r="M156" s="7"/>
      <c r="N156" s="1" t="s">
        <v>176</v>
      </c>
      <c r="O156" s="1" t="s">
        <v>50</v>
      </c>
      <c r="P156" s="1" t="s">
        <v>50</v>
      </c>
      <c r="Q156" s="1" t="s">
        <v>143</v>
      </c>
      <c r="R156" s="1" t="s">
        <v>61</v>
      </c>
      <c r="S156" s="1" t="s">
        <v>61</v>
      </c>
      <c r="T156" s="1" t="s">
        <v>60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1" t="s">
        <v>50</v>
      </c>
      <c r="AS156" s="1" t="s">
        <v>50</v>
      </c>
      <c r="AT156" s="2"/>
      <c r="AU156" s="1" t="s">
        <v>177</v>
      </c>
      <c r="AV156" s="2">
        <v>63</v>
      </c>
    </row>
    <row r="157" spans="1:48" ht="30" customHeight="1">
      <c r="A157" s="7" t="s">
        <v>178</v>
      </c>
      <c r="B157" s="7" t="s">
        <v>179</v>
      </c>
      <c r="C157" s="7" t="s">
        <v>180</v>
      </c>
      <c r="D157" s="8">
        <v>8</v>
      </c>
      <c r="E157" s="10"/>
      <c r="F157" s="10"/>
      <c r="G157" s="10"/>
      <c r="H157" s="10"/>
      <c r="I157" s="10"/>
      <c r="J157" s="10"/>
      <c r="K157" s="10"/>
      <c r="L157" s="10"/>
      <c r="M157" s="7"/>
      <c r="N157" s="1" t="s">
        <v>181</v>
      </c>
      <c r="O157" s="1" t="s">
        <v>50</v>
      </c>
      <c r="P157" s="1" t="s">
        <v>50</v>
      </c>
      <c r="Q157" s="1" t="s">
        <v>143</v>
      </c>
      <c r="R157" s="1" t="s">
        <v>61</v>
      </c>
      <c r="S157" s="1" t="s">
        <v>61</v>
      </c>
      <c r="T157" s="1" t="s">
        <v>60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1" t="s">
        <v>50</v>
      </c>
      <c r="AS157" s="1" t="s">
        <v>50</v>
      </c>
      <c r="AT157" s="2"/>
      <c r="AU157" s="1" t="s">
        <v>182</v>
      </c>
      <c r="AV157" s="2">
        <v>64</v>
      </c>
    </row>
    <row r="158" spans="1:48" ht="30" customHeight="1">
      <c r="A158" s="7" t="s">
        <v>183</v>
      </c>
      <c r="B158" s="7" t="s">
        <v>184</v>
      </c>
      <c r="C158" s="7" t="s">
        <v>180</v>
      </c>
      <c r="D158" s="8">
        <v>2</v>
      </c>
      <c r="E158" s="10"/>
      <c r="F158" s="10"/>
      <c r="G158" s="10"/>
      <c r="H158" s="10"/>
      <c r="I158" s="10"/>
      <c r="J158" s="10"/>
      <c r="K158" s="10"/>
      <c r="L158" s="10"/>
      <c r="M158" s="7"/>
      <c r="N158" s="1" t="s">
        <v>185</v>
      </c>
      <c r="O158" s="1" t="s">
        <v>50</v>
      </c>
      <c r="P158" s="1" t="s">
        <v>50</v>
      </c>
      <c r="Q158" s="1" t="s">
        <v>143</v>
      </c>
      <c r="R158" s="1" t="s">
        <v>61</v>
      </c>
      <c r="S158" s="1" t="s">
        <v>61</v>
      </c>
      <c r="T158" s="1" t="s">
        <v>60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1" t="s">
        <v>50</v>
      </c>
      <c r="AS158" s="1" t="s">
        <v>50</v>
      </c>
      <c r="AT158" s="2"/>
      <c r="AU158" s="1" t="s">
        <v>186</v>
      </c>
      <c r="AV158" s="2">
        <v>65</v>
      </c>
    </row>
    <row r="159" spans="1:48" ht="30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48" ht="30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48" ht="30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48" ht="30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48" ht="30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48" ht="30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48" ht="30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48" ht="30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48" ht="30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48" ht="30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48" ht="30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48" ht="30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48" ht="30" customHeight="1">
      <c r="A171" s="7" t="s">
        <v>71</v>
      </c>
      <c r="B171" s="8"/>
      <c r="C171" s="8"/>
      <c r="D171" s="8"/>
      <c r="E171" s="8"/>
      <c r="F171" s="10"/>
      <c r="G171" s="8"/>
      <c r="H171" s="10"/>
      <c r="I171" s="8"/>
      <c r="J171" s="10"/>
      <c r="K171" s="8"/>
      <c r="L171" s="10"/>
      <c r="M171" s="8"/>
      <c r="N171" t="s">
        <v>72</v>
      </c>
    </row>
    <row r="172" spans="1:48" ht="30" customHeight="1">
      <c r="A172" s="7" t="s">
        <v>187</v>
      </c>
      <c r="B172" s="7" t="s">
        <v>50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"/>
      <c r="O172" s="2"/>
      <c r="P172" s="2"/>
      <c r="Q172" s="1" t="s">
        <v>188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30" customHeight="1">
      <c r="A173" s="7" t="s">
        <v>189</v>
      </c>
      <c r="B173" s="7" t="s">
        <v>190</v>
      </c>
      <c r="C173" s="7" t="s">
        <v>68</v>
      </c>
      <c r="D173" s="8">
        <v>2</v>
      </c>
      <c r="E173" s="10"/>
      <c r="F173" s="10"/>
      <c r="G173" s="10"/>
      <c r="H173" s="10"/>
      <c r="I173" s="10"/>
      <c r="J173" s="10"/>
      <c r="K173" s="10"/>
      <c r="L173" s="10"/>
      <c r="M173" s="7"/>
      <c r="N173" s="1" t="s">
        <v>191</v>
      </c>
      <c r="O173" s="1" t="s">
        <v>50</v>
      </c>
      <c r="P173" s="1" t="s">
        <v>50</v>
      </c>
      <c r="Q173" s="1" t="s">
        <v>188</v>
      </c>
      <c r="R173" s="1" t="s">
        <v>60</v>
      </c>
      <c r="S173" s="1" t="s">
        <v>61</v>
      </c>
      <c r="T173" s="1" t="s">
        <v>61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1" t="s">
        <v>50</v>
      </c>
      <c r="AS173" s="1" t="s">
        <v>50</v>
      </c>
      <c r="AT173" s="2"/>
      <c r="AU173" s="1" t="s">
        <v>192</v>
      </c>
      <c r="AV173" s="2">
        <v>40</v>
      </c>
    </row>
    <row r="174" spans="1:48" ht="30" customHeight="1">
      <c r="A174" s="7" t="s">
        <v>189</v>
      </c>
      <c r="B174" s="7" t="s">
        <v>193</v>
      </c>
      <c r="C174" s="7" t="s">
        <v>100</v>
      </c>
      <c r="D174" s="8">
        <v>3</v>
      </c>
      <c r="E174" s="10"/>
      <c r="F174" s="10"/>
      <c r="G174" s="10"/>
      <c r="H174" s="10"/>
      <c r="I174" s="10"/>
      <c r="J174" s="10"/>
      <c r="K174" s="10"/>
      <c r="L174" s="10"/>
      <c r="M174" s="7"/>
      <c r="N174" s="1" t="s">
        <v>194</v>
      </c>
      <c r="O174" s="1" t="s">
        <v>50</v>
      </c>
      <c r="P174" s="1" t="s">
        <v>50</v>
      </c>
      <c r="Q174" s="1" t="s">
        <v>188</v>
      </c>
      <c r="R174" s="1" t="s">
        <v>60</v>
      </c>
      <c r="S174" s="1" t="s">
        <v>61</v>
      </c>
      <c r="T174" s="1" t="s">
        <v>61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1" t="s">
        <v>50</v>
      </c>
      <c r="AS174" s="1" t="s">
        <v>50</v>
      </c>
      <c r="AT174" s="2"/>
      <c r="AU174" s="1" t="s">
        <v>195</v>
      </c>
      <c r="AV174" s="2">
        <v>41</v>
      </c>
    </row>
    <row r="175" spans="1:48" ht="30" customHeight="1">
      <c r="A175" s="7" t="s">
        <v>196</v>
      </c>
      <c r="B175" s="7" t="s">
        <v>197</v>
      </c>
      <c r="C175" s="7" t="s">
        <v>198</v>
      </c>
      <c r="D175" s="8">
        <v>1</v>
      </c>
      <c r="E175" s="10"/>
      <c r="F175" s="10"/>
      <c r="G175" s="10"/>
      <c r="H175" s="10"/>
      <c r="I175" s="10"/>
      <c r="J175" s="10"/>
      <c r="K175" s="10"/>
      <c r="L175" s="10"/>
      <c r="M175" s="7"/>
      <c r="N175" s="1" t="s">
        <v>199</v>
      </c>
      <c r="O175" s="1" t="s">
        <v>50</v>
      </c>
      <c r="P175" s="1" t="s">
        <v>50</v>
      </c>
      <c r="Q175" s="1" t="s">
        <v>188</v>
      </c>
      <c r="R175" s="1" t="s">
        <v>60</v>
      </c>
      <c r="S175" s="1" t="s">
        <v>61</v>
      </c>
      <c r="T175" s="1" t="s">
        <v>61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1" t="s">
        <v>50</v>
      </c>
      <c r="AS175" s="1" t="s">
        <v>50</v>
      </c>
      <c r="AT175" s="2"/>
      <c r="AU175" s="1" t="s">
        <v>200</v>
      </c>
      <c r="AV175" s="2">
        <v>42</v>
      </c>
    </row>
    <row r="176" spans="1:48" ht="30" customHeight="1">
      <c r="A176" s="7" t="s">
        <v>196</v>
      </c>
      <c r="B176" s="7" t="s">
        <v>193</v>
      </c>
      <c r="C176" s="7" t="s">
        <v>100</v>
      </c>
      <c r="D176" s="8">
        <v>10</v>
      </c>
      <c r="E176" s="10"/>
      <c r="F176" s="10"/>
      <c r="G176" s="10"/>
      <c r="H176" s="10"/>
      <c r="I176" s="10"/>
      <c r="J176" s="10"/>
      <c r="K176" s="10"/>
      <c r="L176" s="10"/>
      <c r="M176" s="7"/>
      <c r="N176" s="1" t="s">
        <v>201</v>
      </c>
      <c r="O176" s="1" t="s">
        <v>50</v>
      </c>
      <c r="P176" s="1" t="s">
        <v>50</v>
      </c>
      <c r="Q176" s="1" t="s">
        <v>188</v>
      </c>
      <c r="R176" s="1" t="s">
        <v>60</v>
      </c>
      <c r="S176" s="1" t="s">
        <v>61</v>
      </c>
      <c r="T176" s="1" t="s">
        <v>61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1" t="s">
        <v>50</v>
      </c>
      <c r="AS176" s="1" t="s">
        <v>50</v>
      </c>
      <c r="AT176" s="2"/>
      <c r="AU176" s="1" t="s">
        <v>202</v>
      </c>
      <c r="AV176" s="2">
        <v>43</v>
      </c>
    </row>
    <row r="177" spans="1:48" ht="30" customHeight="1">
      <c r="A177" s="7" t="s">
        <v>203</v>
      </c>
      <c r="B177" s="7" t="s">
        <v>204</v>
      </c>
      <c r="C177" s="7" t="s">
        <v>68</v>
      </c>
      <c r="D177" s="8">
        <v>1</v>
      </c>
      <c r="E177" s="10"/>
      <c r="F177" s="10"/>
      <c r="G177" s="10"/>
      <c r="H177" s="10"/>
      <c r="I177" s="10"/>
      <c r="J177" s="10"/>
      <c r="K177" s="10"/>
      <c r="L177" s="10"/>
      <c r="M177" s="7"/>
      <c r="N177" s="1" t="s">
        <v>205</v>
      </c>
      <c r="O177" s="1" t="s">
        <v>50</v>
      </c>
      <c r="P177" s="1" t="s">
        <v>50</v>
      </c>
      <c r="Q177" s="1" t="s">
        <v>188</v>
      </c>
      <c r="R177" s="1" t="s">
        <v>60</v>
      </c>
      <c r="S177" s="1" t="s">
        <v>61</v>
      </c>
      <c r="T177" s="1" t="s">
        <v>61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1" t="s">
        <v>50</v>
      </c>
      <c r="AS177" s="1" t="s">
        <v>50</v>
      </c>
      <c r="AT177" s="2"/>
      <c r="AU177" s="1" t="s">
        <v>206</v>
      </c>
      <c r="AV177" s="2">
        <v>44</v>
      </c>
    </row>
    <row r="178" spans="1:48" ht="30" customHeight="1">
      <c r="A178" s="7" t="s">
        <v>203</v>
      </c>
      <c r="B178" s="7" t="s">
        <v>193</v>
      </c>
      <c r="C178" s="7" t="s">
        <v>100</v>
      </c>
      <c r="D178" s="8">
        <v>2</v>
      </c>
      <c r="E178" s="10"/>
      <c r="F178" s="10"/>
      <c r="G178" s="10"/>
      <c r="H178" s="10"/>
      <c r="I178" s="10"/>
      <c r="J178" s="10"/>
      <c r="K178" s="10"/>
      <c r="L178" s="10"/>
      <c r="M178" s="7"/>
      <c r="N178" s="1" t="s">
        <v>207</v>
      </c>
      <c r="O178" s="1" t="s">
        <v>50</v>
      </c>
      <c r="P178" s="1" t="s">
        <v>50</v>
      </c>
      <c r="Q178" s="1" t="s">
        <v>188</v>
      </c>
      <c r="R178" s="1" t="s">
        <v>60</v>
      </c>
      <c r="S178" s="1" t="s">
        <v>61</v>
      </c>
      <c r="T178" s="1" t="s">
        <v>61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1" t="s">
        <v>50</v>
      </c>
      <c r="AS178" s="1" t="s">
        <v>50</v>
      </c>
      <c r="AT178" s="2"/>
      <c r="AU178" s="1" t="s">
        <v>208</v>
      </c>
      <c r="AV178" s="2">
        <v>45</v>
      </c>
    </row>
    <row r="179" spans="1:48" ht="30" customHeight="1">
      <c r="A179" s="7" t="s">
        <v>209</v>
      </c>
      <c r="B179" s="7" t="s">
        <v>210</v>
      </c>
      <c r="C179" s="7" t="s">
        <v>68</v>
      </c>
      <c r="D179" s="8">
        <v>4</v>
      </c>
      <c r="E179" s="10"/>
      <c r="F179" s="10"/>
      <c r="G179" s="10"/>
      <c r="H179" s="10"/>
      <c r="I179" s="10"/>
      <c r="J179" s="10"/>
      <c r="K179" s="10"/>
      <c r="L179" s="10"/>
      <c r="M179" s="7"/>
      <c r="N179" s="1" t="s">
        <v>211</v>
      </c>
      <c r="O179" s="1" t="s">
        <v>50</v>
      </c>
      <c r="P179" s="1" t="s">
        <v>50</v>
      </c>
      <c r="Q179" s="1" t="s">
        <v>188</v>
      </c>
      <c r="R179" s="1" t="s">
        <v>60</v>
      </c>
      <c r="S179" s="1" t="s">
        <v>61</v>
      </c>
      <c r="T179" s="1" t="s">
        <v>61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1" t="s">
        <v>50</v>
      </c>
      <c r="AS179" s="1" t="s">
        <v>50</v>
      </c>
      <c r="AT179" s="2"/>
      <c r="AU179" s="1" t="s">
        <v>212</v>
      </c>
      <c r="AV179" s="2">
        <v>46</v>
      </c>
    </row>
    <row r="180" spans="1:48" ht="30" customHeight="1">
      <c r="A180" s="7" t="s">
        <v>209</v>
      </c>
      <c r="B180" s="7" t="s">
        <v>193</v>
      </c>
      <c r="C180" s="7" t="s">
        <v>100</v>
      </c>
      <c r="D180" s="8">
        <v>13</v>
      </c>
      <c r="E180" s="10"/>
      <c r="F180" s="10"/>
      <c r="G180" s="10"/>
      <c r="H180" s="10"/>
      <c r="I180" s="10"/>
      <c r="J180" s="10"/>
      <c r="K180" s="10"/>
      <c r="L180" s="10"/>
      <c r="M180" s="7"/>
      <c r="N180" s="1" t="s">
        <v>213</v>
      </c>
      <c r="O180" s="1" t="s">
        <v>50</v>
      </c>
      <c r="P180" s="1" t="s">
        <v>50</v>
      </c>
      <c r="Q180" s="1" t="s">
        <v>188</v>
      </c>
      <c r="R180" s="1" t="s">
        <v>60</v>
      </c>
      <c r="S180" s="1" t="s">
        <v>61</v>
      </c>
      <c r="T180" s="1" t="s">
        <v>61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1" t="s">
        <v>50</v>
      </c>
      <c r="AS180" s="1" t="s">
        <v>50</v>
      </c>
      <c r="AT180" s="2"/>
      <c r="AU180" s="1" t="s">
        <v>214</v>
      </c>
      <c r="AV180" s="2">
        <v>47</v>
      </c>
    </row>
    <row r="181" spans="1:48" ht="30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48" ht="30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48" ht="30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48" ht="30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48" ht="30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48" ht="30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48" ht="30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48" ht="30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48" ht="30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48" ht="30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48" ht="30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48" ht="30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48" ht="30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48" ht="30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48" ht="30" customHeight="1">
      <c r="A195" s="7" t="s">
        <v>71</v>
      </c>
      <c r="B195" s="8"/>
      <c r="C195" s="8"/>
      <c r="D195" s="8"/>
      <c r="E195" s="8"/>
      <c r="F195" s="10"/>
      <c r="G195" s="8"/>
      <c r="H195" s="10"/>
      <c r="I195" s="8"/>
      <c r="J195" s="10"/>
      <c r="K195" s="8"/>
      <c r="L195" s="10"/>
      <c r="M195" s="8"/>
      <c r="N195" t="s">
        <v>72</v>
      </c>
    </row>
    <row r="196" spans="1:48" ht="30" customHeight="1">
      <c r="A196" s="7" t="s">
        <v>215</v>
      </c>
      <c r="B196" s="7" t="s">
        <v>50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2"/>
      <c r="O196" s="2"/>
      <c r="P196" s="2"/>
      <c r="Q196" s="1" t="s">
        <v>216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30" customHeight="1">
      <c r="A197" s="7" t="s">
        <v>217</v>
      </c>
      <c r="B197" s="7" t="s">
        <v>218</v>
      </c>
      <c r="C197" s="7" t="s">
        <v>219</v>
      </c>
      <c r="D197" s="8">
        <v>1</v>
      </c>
      <c r="E197" s="10"/>
      <c r="F197" s="10"/>
      <c r="G197" s="10"/>
      <c r="H197" s="10"/>
      <c r="I197" s="10"/>
      <c r="J197" s="10"/>
      <c r="K197" s="10"/>
      <c r="L197" s="10"/>
      <c r="M197" s="7"/>
      <c r="N197" s="1" t="s">
        <v>220</v>
      </c>
      <c r="O197" s="1" t="s">
        <v>50</v>
      </c>
      <c r="P197" s="1" t="s">
        <v>50</v>
      </c>
      <c r="Q197" s="1" t="s">
        <v>216</v>
      </c>
      <c r="R197" s="1" t="s">
        <v>61</v>
      </c>
      <c r="S197" s="1" t="s">
        <v>61</v>
      </c>
      <c r="T197" s="1" t="s">
        <v>60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1" t="s">
        <v>50</v>
      </c>
      <c r="AS197" s="1" t="s">
        <v>50</v>
      </c>
      <c r="AT197" s="2"/>
      <c r="AU197" s="1" t="s">
        <v>221</v>
      </c>
      <c r="AV197" s="2">
        <v>49</v>
      </c>
    </row>
    <row r="198" spans="1:48" ht="30" customHeight="1">
      <c r="A198" s="7" t="s">
        <v>222</v>
      </c>
      <c r="B198" s="7" t="s">
        <v>223</v>
      </c>
      <c r="C198" s="7" t="s">
        <v>219</v>
      </c>
      <c r="D198" s="8">
        <v>1</v>
      </c>
      <c r="E198" s="10"/>
      <c r="F198" s="10"/>
      <c r="G198" s="10"/>
      <c r="H198" s="10"/>
      <c r="I198" s="10"/>
      <c r="J198" s="10"/>
      <c r="K198" s="10"/>
      <c r="L198" s="10"/>
      <c r="M198" s="7"/>
      <c r="N198" s="1" t="s">
        <v>224</v>
      </c>
      <c r="O198" s="1" t="s">
        <v>50</v>
      </c>
      <c r="P198" s="1" t="s">
        <v>50</v>
      </c>
      <c r="Q198" s="1" t="s">
        <v>216</v>
      </c>
      <c r="R198" s="1" t="s">
        <v>61</v>
      </c>
      <c r="S198" s="1" t="s">
        <v>60</v>
      </c>
      <c r="T198" s="1" t="s">
        <v>61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1" t="s">
        <v>50</v>
      </c>
      <c r="AS198" s="1" t="s">
        <v>50</v>
      </c>
      <c r="AT198" s="2"/>
      <c r="AU198" s="1" t="s">
        <v>225</v>
      </c>
      <c r="AV198" s="2">
        <v>50</v>
      </c>
    </row>
    <row r="199" spans="1:48" ht="30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48" ht="30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48" ht="30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48" ht="30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48" ht="30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48" ht="30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48" ht="30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48" ht="30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48" ht="30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48" ht="30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48" ht="30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48" ht="30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48" ht="30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48" ht="30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48" ht="30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48" ht="30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48" ht="30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48" ht="30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48" ht="30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48" ht="30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48" ht="30" customHeight="1">
      <c r="A219" s="7" t="s">
        <v>71</v>
      </c>
      <c r="B219" s="8"/>
      <c r="C219" s="8"/>
      <c r="D219" s="8"/>
      <c r="E219" s="8"/>
      <c r="F219" s="10"/>
      <c r="G219" s="8"/>
      <c r="H219" s="10"/>
      <c r="I219" s="8"/>
      <c r="J219" s="10"/>
      <c r="K219" s="8"/>
      <c r="L219" s="10"/>
      <c r="M219" s="8"/>
      <c r="N219" t="s">
        <v>72</v>
      </c>
    </row>
    <row r="220" spans="1:48" ht="30" customHeight="1">
      <c r="A220" s="7" t="s">
        <v>226</v>
      </c>
      <c r="B220" s="7" t="s">
        <v>50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2"/>
      <c r="O220" s="2"/>
      <c r="P220" s="2"/>
      <c r="Q220" s="1" t="s">
        <v>227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30" customHeight="1">
      <c r="A221" s="7" t="s">
        <v>228</v>
      </c>
      <c r="B221" s="7" t="s">
        <v>229</v>
      </c>
      <c r="C221" s="7" t="s">
        <v>230</v>
      </c>
      <c r="D221" s="8">
        <v>0.61399999999999999</v>
      </c>
      <c r="E221" s="10"/>
      <c r="F221" s="10"/>
      <c r="G221" s="10"/>
      <c r="H221" s="10"/>
      <c r="I221" s="10"/>
      <c r="J221" s="10"/>
      <c r="K221" s="10"/>
      <c r="L221" s="10"/>
      <c r="M221" s="7"/>
      <c r="N221" s="1" t="s">
        <v>231</v>
      </c>
      <c r="O221" s="1" t="s">
        <v>50</v>
      </c>
      <c r="P221" s="1" t="s">
        <v>50</v>
      </c>
      <c r="Q221" s="1" t="s">
        <v>227</v>
      </c>
      <c r="R221" s="1" t="s">
        <v>61</v>
      </c>
      <c r="S221" s="1" t="s">
        <v>61</v>
      </c>
      <c r="T221" s="1" t="s">
        <v>60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1" t="s">
        <v>50</v>
      </c>
      <c r="AS221" s="1" t="s">
        <v>50</v>
      </c>
      <c r="AT221" s="2"/>
      <c r="AU221" s="1" t="s">
        <v>232</v>
      </c>
      <c r="AV221" s="2">
        <v>52</v>
      </c>
    </row>
    <row r="222" spans="1:48" ht="30" customHeight="1">
      <c r="A222" s="7" t="s">
        <v>228</v>
      </c>
      <c r="B222" s="7" t="s">
        <v>233</v>
      </c>
      <c r="C222" s="7" t="s">
        <v>230</v>
      </c>
      <c r="D222" s="8">
        <v>3.6999999999999998E-2</v>
      </c>
      <c r="E222" s="10"/>
      <c r="F222" s="10"/>
      <c r="G222" s="10"/>
      <c r="H222" s="10"/>
      <c r="I222" s="10"/>
      <c r="J222" s="10"/>
      <c r="K222" s="10"/>
      <c r="L222" s="10"/>
      <c r="M222" s="7"/>
      <c r="N222" s="1" t="s">
        <v>234</v>
      </c>
      <c r="O222" s="1" t="s">
        <v>50</v>
      </c>
      <c r="P222" s="1" t="s">
        <v>50</v>
      </c>
      <c r="Q222" s="1" t="s">
        <v>227</v>
      </c>
      <c r="R222" s="1" t="s">
        <v>61</v>
      </c>
      <c r="S222" s="1" t="s">
        <v>61</v>
      </c>
      <c r="T222" s="1" t="s">
        <v>60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1" t="s">
        <v>50</v>
      </c>
      <c r="AS222" s="1" t="s">
        <v>50</v>
      </c>
      <c r="AT222" s="2"/>
      <c r="AU222" s="1" t="s">
        <v>235</v>
      </c>
      <c r="AV222" s="2">
        <v>53</v>
      </c>
    </row>
    <row r="223" spans="1:48" ht="30" customHeight="1">
      <c r="A223" s="7" t="s">
        <v>236</v>
      </c>
      <c r="B223" s="7" t="s">
        <v>237</v>
      </c>
      <c r="C223" s="7" t="s">
        <v>230</v>
      </c>
      <c r="D223" s="8">
        <v>0.65100000000000002</v>
      </c>
      <c r="E223" s="10"/>
      <c r="F223" s="10"/>
      <c r="G223" s="10"/>
      <c r="H223" s="10"/>
      <c r="I223" s="10"/>
      <c r="J223" s="10"/>
      <c r="K223" s="10"/>
      <c r="L223" s="10"/>
      <c r="M223" s="7"/>
      <c r="N223" s="1" t="s">
        <v>238</v>
      </c>
      <c r="O223" s="1" t="s">
        <v>50</v>
      </c>
      <c r="P223" s="1" t="s">
        <v>50</v>
      </c>
      <c r="Q223" s="1" t="s">
        <v>227</v>
      </c>
      <c r="R223" s="1" t="s">
        <v>60</v>
      </c>
      <c r="S223" s="1" t="s">
        <v>61</v>
      </c>
      <c r="T223" s="1" t="s">
        <v>61</v>
      </c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1" t="s">
        <v>50</v>
      </c>
      <c r="AS223" s="1" t="s">
        <v>50</v>
      </c>
      <c r="AT223" s="2"/>
      <c r="AU223" s="1" t="s">
        <v>239</v>
      </c>
      <c r="AV223" s="2">
        <v>54</v>
      </c>
    </row>
    <row r="224" spans="1:48" ht="30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30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30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30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30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30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30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30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30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30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30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30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30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30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30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30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30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4" ht="30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4" ht="30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4" ht="30" customHeight="1">
      <c r="A243" s="7" t="s">
        <v>71</v>
      </c>
      <c r="B243" s="8"/>
      <c r="C243" s="8"/>
      <c r="D243" s="8"/>
      <c r="E243" s="8"/>
      <c r="F243" s="10"/>
      <c r="G243" s="8"/>
      <c r="H243" s="10"/>
      <c r="I243" s="8"/>
      <c r="J243" s="10"/>
      <c r="K243" s="8"/>
      <c r="L243" s="10"/>
      <c r="M243" s="8"/>
      <c r="N243" t="s">
        <v>72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scale="61" fitToHeight="0" orientation="landscape" r:id="rId1"/>
  <rowBreaks count="10" manualBreakCount="10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</vt:lpstr>
      <vt:lpstr>공종별집계표</vt:lpstr>
      <vt:lpstr>공종별내역서</vt:lpstr>
      <vt:lpstr>Sheet1</vt:lpstr>
      <vt:lpstr>공종별내역서!Print_Area</vt:lpstr>
      <vt:lpstr>공종별집계표!Print_Area</vt:lpstr>
      <vt:lpstr>원가!Print_Area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Duknam Han</dc:creator>
  <cp:lastModifiedBy>user</cp:lastModifiedBy>
  <dcterms:created xsi:type="dcterms:W3CDTF">2022-02-28T03:01:17Z</dcterms:created>
  <dcterms:modified xsi:type="dcterms:W3CDTF">2022-03-16T00:55:49Z</dcterms:modified>
</cp:coreProperties>
</file>