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식당 증축\동두천소방서\입찰공고\구내식당 증축공사\"/>
    </mc:Choice>
  </mc:AlternateContent>
  <bookViews>
    <workbookView xWindow="-120" yWindow="-120" windowWidth="29040" windowHeight="15840"/>
  </bookViews>
  <sheets>
    <sheet name="원가계산서" sheetId="10" r:id="rId1"/>
    <sheet name="공종별집계표" sheetId="9" r:id="rId2"/>
    <sheet name="공종별내역서" sheetId="8" r:id="rId3"/>
    <sheet name=" 공사설정 " sheetId="2" state="hidden" r:id="rId4"/>
  </sheets>
  <definedNames>
    <definedName name="_xlnm.Print_Area" localSheetId="2">공종별내역서!$A$1:$M$579</definedName>
    <definedName name="_xlnm.Print_Area" localSheetId="1">공종별집계표!$A$1:$M$48</definedName>
    <definedName name="_xlnm.Print_Area" localSheetId="0">원가계산서!$A$1:$I$34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0" l="1"/>
  <c r="G32" i="10"/>
  <c r="G28" i="10"/>
  <c r="I24" i="9" l="1"/>
  <c r="J24" i="9" s="1"/>
  <c r="G24" i="9"/>
  <c r="H24" i="9" s="1"/>
  <c r="E24" i="9"/>
  <c r="I28" i="9"/>
  <c r="J28" i="9" s="1"/>
  <c r="G28" i="9"/>
  <c r="H28" i="9" s="1"/>
  <c r="I30" i="9"/>
  <c r="J30" i="9" s="1"/>
  <c r="I29" i="9" s="1"/>
  <c r="J29" i="9" s="1"/>
  <c r="G11" i="10" s="1"/>
  <c r="G30" i="9"/>
  <c r="I9" i="9" l="1"/>
  <c r="J9" i="9" s="1"/>
  <c r="G9" i="9"/>
  <c r="H9" i="9" s="1"/>
  <c r="E30" i="9"/>
  <c r="F30" i="9" s="1"/>
  <c r="E29" i="9" s="1"/>
  <c r="F29" i="9" s="1"/>
  <c r="I23" i="9"/>
  <c r="J23" i="9" s="1"/>
  <c r="G27" i="9"/>
  <c r="H27" i="9" s="1"/>
  <c r="G23" i="9"/>
  <c r="H23" i="9" s="1"/>
  <c r="G21" i="9"/>
  <c r="H21" i="9" s="1"/>
  <c r="I27" i="9"/>
  <c r="J27" i="9" s="1"/>
  <c r="K24" i="9"/>
  <c r="F24" i="9"/>
  <c r="L24" i="9" s="1"/>
  <c r="G25" i="9"/>
  <c r="H25" i="9" s="1"/>
  <c r="H30" i="9"/>
  <c r="G29" i="9" s="1"/>
  <c r="H29" i="9" s="1"/>
  <c r="G8" i="10" s="1"/>
  <c r="G9" i="10" s="1"/>
  <c r="G4" i="10" l="1"/>
  <c r="G7" i="10" s="1"/>
  <c r="G15" i="9"/>
  <c r="H15" i="9" s="1"/>
  <c r="E26" i="9"/>
  <c r="F26" i="9" s="1"/>
  <c r="I20" i="9"/>
  <c r="J20" i="9" s="1"/>
  <c r="G8" i="9"/>
  <c r="H8" i="9" s="1"/>
  <c r="E23" i="9"/>
  <c r="F23" i="9" s="1"/>
  <c r="L23" i="9" s="1"/>
  <c r="I25" i="9"/>
  <c r="J25" i="9" s="1"/>
  <c r="I26" i="9"/>
  <c r="J26" i="9" s="1"/>
  <c r="K30" i="9"/>
  <c r="G26" i="9"/>
  <c r="H26" i="9" s="1"/>
  <c r="E9" i="9"/>
  <c r="K9" i="9" s="1"/>
  <c r="G14" i="9"/>
  <c r="H14" i="9" s="1"/>
  <c r="I8" i="9"/>
  <c r="J8" i="9" s="1"/>
  <c r="G14" i="10"/>
  <c r="G15" i="10"/>
  <c r="G17" i="10"/>
  <c r="K29" i="9"/>
  <c r="L29" i="9"/>
  <c r="L30" i="9"/>
  <c r="G18" i="10" l="1"/>
  <c r="G19" i="10"/>
  <c r="G22" i="10"/>
  <c r="G23" i="10"/>
  <c r="G21" i="10"/>
  <c r="G10" i="9"/>
  <c r="H10" i="9" s="1"/>
  <c r="K23" i="9"/>
  <c r="I22" i="9"/>
  <c r="J22" i="9" s="1"/>
  <c r="G20" i="9"/>
  <c r="H20" i="9" s="1"/>
  <c r="E27" i="9"/>
  <c r="K27" i="9" s="1"/>
  <c r="F9" i="9"/>
  <c r="L9" i="9" s="1"/>
  <c r="L26" i="9"/>
  <c r="T26" i="9" s="1"/>
  <c r="F28" i="10" s="1"/>
  <c r="K26" i="9"/>
  <c r="G10" i="10"/>
  <c r="G16" i="10"/>
  <c r="F27" i="9" l="1"/>
  <c r="L27" i="9" s="1"/>
  <c r="T27" i="9" s="1"/>
  <c r="G12" i="9"/>
  <c r="H12" i="9" s="1"/>
  <c r="G13" i="9"/>
  <c r="H13" i="9" s="1"/>
  <c r="E28" i="10"/>
  <c r="G20" i="10"/>
  <c r="G12" i="10"/>
  <c r="G13" i="10"/>
  <c r="E28" i="9"/>
  <c r="G7" i="9"/>
  <c r="H7" i="9" s="1"/>
  <c r="G16" i="9"/>
  <c r="H16" i="9" s="1"/>
  <c r="E32" i="10"/>
  <c r="F32" i="10"/>
  <c r="G17" i="9"/>
  <c r="H17" i="9" s="1"/>
  <c r="G24" i="10" l="1"/>
  <c r="G25" i="10" s="1"/>
  <c r="K28" i="9"/>
  <c r="F28" i="9"/>
  <c r="L28" i="9" s="1"/>
  <c r="T28" i="9" s="1"/>
  <c r="G26" i="10" l="1"/>
  <c r="E33" i="10"/>
  <c r="F33" i="10"/>
  <c r="G19" i="9"/>
  <c r="H19" i="9" s="1"/>
  <c r="E13" i="9" l="1"/>
  <c r="F13" i="9" s="1"/>
  <c r="I12" i="9"/>
  <c r="J12" i="9" s="1"/>
  <c r="G27" i="10"/>
  <c r="I11" i="9"/>
  <c r="J11" i="9" s="1"/>
  <c r="E14" i="9"/>
  <c r="E21" i="9"/>
  <c r="E15" i="9"/>
  <c r="G22" i="9"/>
  <c r="G29" i="10" l="1"/>
  <c r="G30" i="10" s="1"/>
  <c r="F15" i="9"/>
  <c r="F14" i="9"/>
  <c r="E8" i="9"/>
  <c r="F21" i="9"/>
  <c r="H22" i="9"/>
  <c r="G31" i="10" l="1"/>
  <c r="E25" i="9"/>
  <c r="K8" i="9"/>
  <c r="F8" i="9"/>
  <c r="L8" i="9" s="1"/>
  <c r="G34" i="10" l="1"/>
  <c r="F25" i="9"/>
  <c r="L25" i="9" s="1"/>
  <c r="K25" i="9"/>
  <c r="E22" i="9"/>
  <c r="I18" i="9"/>
  <c r="J18" i="9" s="1"/>
  <c r="I15" i="9"/>
  <c r="E7" i="9"/>
  <c r="I10" i="9"/>
  <c r="J10" i="9" s="1"/>
  <c r="G11" i="9"/>
  <c r="H11" i="9" s="1"/>
  <c r="I17" i="9" l="1"/>
  <c r="J17" i="9" s="1"/>
  <c r="E16" i="9"/>
  <c r="I19" i="9"/>
  <c r="J19" i="9" s="1"/>
  <c r="E19" i="9"/>
  <c r="E20" i="9"/>
  <c r="J15" i="9"/>
  <c r="L15" i="9" s="1"/>
  <c r="K15" i="9"/>
  <c r="E12" i="9"/>
  <c r="I21" i="9"/>
  <c r="I14" i="9"/>
  <c r="I16" i="9"/>
  <c r="J16" i="9" s="1"/>
  <c r="F22" i="9"/>
  <c r="L22" i="9" s="1"/>
  <c r="K22" i="9"/>
  <c r="F7" i="9"/>
  <c r="I13" i="9"/>
  <c r="G18" i="9"/>
  <c r="H18" i="9" s="1"/>
  <c r="G6" i="9" s="1"/>
  <c r="H6" i="9" s="1"/>
  <c r="F8" i="10" l="1"/>
  <c r="G5" i="9"/>
  <c r="H5" i="9" s="1"/>
  <c r="E8" i="10" s="1"/>
  <c r="J14" i="9"/>
  <c r="L14" i="9" s="1"/>
  <c r="K14" i="9"/>
  <c r="J21" i="9"/>
  <c r="L21" i="9" s="1"/>
  <c r="K21" i="9"/>
  <c r="F12" i="9"/>
  <c r="L12" i="9" s="1"/>
  <c r="K12" i="9"/>
  <c r="F16" i="9"/>
  <c r="L16" i="9" s="1"/>
  <c r="K16" i="9"/>
  <c r="J13" i="9"/>
  <c r="L13" i="9" s="1"/>
  <c r="K13" i="9"/>
  <c r="F20" i="9"/>
  <c r="L20" i="9" s="1"/>
  <c r="K20" i="9"/>
  <c r="F19" i="9"/>
  <c r="L19" i="9" s="1"/>
  <c r="K19" i="9"/>
  <c r="F9" i="10" l="1"/>
  <c r="F17" i="10"/>
  <c r="F15" i="10"/>
  <c r="F14" i="10"/>
  <c r="H48" i="9"/>
  <c r="E15" i="10" l="1"/>
  <c r="F10" i="10"/>
  <c r="E17" i="10"/>
  <c r="F16" i="10"/>
  <c r="E14" i="10"/>
  <c r="E9" i="10"/>
  <c r="E10" i="9" l="1"/>
  <c r="E10" i="10"/>
  <c r="E16" i="10"/>
  <c r="F13" i="10"/>
  <c r="F12" i="10"/>
  <c r="K10" i="9" l="1"/>
  <c r="F10" i="9"/>
  <c r="L10" i="9" s="1"/>
  <c r="E13" i="10"/>
  <c r="E12" i="10"/>
  <c r="E18" i="9"/>
  <c r="K18" i="9" l="1"/>
  <c r="F18" i="9"/>
  <c r="L18" i="9" s="1"/>
  <c r="I7" i="9" l="1"/>
  <c r="E11" i="9" l="1"/>
  <c r="E17" i="9"/>
  <c r="J7" i="9"/>
  <c r="K7" i="9"/>
  <c r="K11" i="9" l="1"/>
  <c r="F11" i="9"/>
  <c r="L11" i="9" s="1"/>
  <c r="I6" i="9"/>
  <c r="J6" i="9" s="1"/>
  <c r="L7" i="9"/>
  <c r="F17" i="9"/>
  <c r="K17" i="9"/>
  <c r="L17" i="9" l="1"/>
  <c r="E6" i="9"/>
  <c r="I5" i="9"/>
  <c r="J5" i="9" s="1"/>
  <c r="F11" i="10"/>
  <c r="J48" i="9" l="1"/>
  <c r="E11" i="10"/>
  <c r="F6" i="9"/>
  <c r="K6" i="9"/>
  <c r="F4" i="10" l="1"/>
  <c r="E5" i="9"/>
  <c r="L6" i="9"/>
  <c r="F5" i="9" l="1"/>
  <c r="K5" i="9"/>
  <c r="E4" i="10"/>
  <c r="F7" i="10"/>
  <c r="F20" i="10" l="1"/>
  <c r="E7" i="10"/>
  <c r="F22" i="10"/>
  <c r="F21" i="10"/>
  <c r="F23" i="10"/>
  <c r="F19" i="10"/>
  <c r="F18" i="10"/>
  <c r="F48" i="9"/>
  <c r="L5" i="9"/>
  <c r="L48" i="9" s="1"/>
  <c r="E19" i="10" l="1"/>
  <c r="E21" i="10"/>
  <c r="E22" i="10"/>
  <c r="E20" i="10"/>
  <c r="E23" i="10"/>
  <c r="E18" i="10"/>
  <c r="F24" i="10"/>
  <c r="E24" i="10" l="1"/>
  <c r="F25" i="10"/>
  <c r="E25" i="10" l="1"/>
  <c r="F26" i="10"/>
  <c r="E26" i="10" l="1"/>
  <c r="F27" i="10"/>
  <c r="E27" i="10" l="1"/>
  <c r="F29" i="10"/>
  <c r="F30" i="10" l="1"/>
  <c r="F31" i="10" s="1"/>
  <c r="E29" i="10"/>
  <c r="E30" i="10" l="1"/>
  <c r="E31" i="10"/>
  <c r="F34" i="10"/>
  <c r="E34" i="10" l="1"/>
</calcChain>
</file>

<file path=xl/sharedStrings.xml><?xml version="1.0" encoding="utf-8"?>
<sst xmlns="http://schemas.openxmlformats.org/spreadsheetml/2006/main" count="2925" uniqueCount="1020">
  <si>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</si>
  <si>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</si>
  <si>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</si>
  <si>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</si>
  <si>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</si>
  <si>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</si>
  <si>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</si>
  <si>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</si>
  <si>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</si>
  <si>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</si>
  <si>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</si>
  <si>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</si>
  <si>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</si>
  <si>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</si>
  <si>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</si>
  <si>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</si>
  <si>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</si>
  <si>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</si>
  <si>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</si>
  <si>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</si>
  <si>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</si>
  <si>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</si>
  <si>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</si>
  <si>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</si>
  <si>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</si>
  <si>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</si>
  <si>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</si>
  <si>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</si>
  <si>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</si>
  <si>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</si>
  <si>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</si>
  <si>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</si>
  <si>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</si>
  <si>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</si>
  <si>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</si>
  <si>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</si>
  <si>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</si>
  <si>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</si>
  <si>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</si>
  <si>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</si>
  <si>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</si>
  <si>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</si>
  <si>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</si>
  <si>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</si>
  <si>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</si>
  <si>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</si>
  <si>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</si>
  <si>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</si>
  <si>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</si>
  <si>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</si>
  <si>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동두천소방서구내식당증축공사</t>
  </si>
  <si>
    <t/>
  </si>
  <si>
    <t>01</t>
  </si>
  <si>
    <t>0101  ◆ 건축공사 ◆</t>
  </si>
  <si>
    <t>0101</t>
  </si>
  <si>
    <t>010101  가  설  공  사</t>
  </si>
  <si>
    <t>010101</t>
  </si>
  <si>
    <t>컨테이너가설사무소</t>
  </si>
  <si>
    <t>3.0*6.0m, 3개월</t>
  </si>
  <si>
    <t>개소</t>
  </si>
  <si>
    <t>호표 1</t>
  </si>
  <si>
    <t>5C9F63CE5C71F02F2055FEBF356382</t>
  </si>
  <si>
    <t>T</t>
  </si>
  <si>
    <t>F</t>
  </si>
  <si>
    <t>0101015C9F63CE5C71F02F2055FEBF356382</t>
  </si>
  <si>
    <t>컨테이너가설창고</t>
  </si>
  <si>
    <t>동</t>
  </si>
  <si>
    <t>호표 2</t>
  </si>
  <si>
    <t>5C9F63CE5C71C022236661732C267F</t>
  </si>
  <si>
    <t>0101015C9F63CE5C71C022236661732C267F</t>
  </si>
  <si>
    <t>조립식가설울타리/E.G.I철판</t>
  </si>
  <si>
    <t>H=2.4, 3개월</t>
  </si>
  <si>
    <t>M</t>
  </si>
  <si>
    <t>호표 3</t>
  </si>
  <si>
    <t>5C9F63CD53FE0025219DBDAA7000BE</t>
  </si>
  <si>
    <t>0101015C9F63CD53FE0025219DBDAA7000BE</t>
  </si>
  <si>
    <t>조립식가설출입문</t>
  </si>
  <si>
    <t>6000*6000</t>
  </si>
  <si>
    <t>호표 4</t>
  </si>
  <si>
    <t>5C9F63C85BC810292534F930EEEAA6</t>
  </si>
  <si>
    <t>0101015C9F63C85BC810292534F930EEEAA6</t>
  </si>
  <si>
    <t>강관 조립말비계(이동식)설치 및 해체</t>
  </si>
  <si>
    <t>높이 4m, 3개월</t>
  </si>
  <si>
    <t>대</t>
  </si>
  <si>
    <t>호표 5</t>
  </si>
  <si>
    <t>5C9F63CD53D3802420998072230D73</t>
  </si>
  <si>
    <t>0101015C9F63CD53D3802420998072230D73</t>
  </si>
  <si>
    <t>시스템비계 설치, 해체(외부)</t>
  </si>
  <si>
    <t>10m이하, 3개월(발판2열)-계단설치해체비포함</t>
  </si>
  <si>
    <t>M2</t>
  </si>
  <si>
    <t>호표 6</t>
  </si>
  <si>
    <t>5C9F63CD53D3B02121A8A1DD6116C4</t>
  </si>
  <si>
    <t>0101015C9F63CD53D3B02121A8A1DD6116C4</t>
  </si>
  <si>
    <t>수평 규준틀</t>
  </si>
  <si>
    <t>평</t>
  </si>
  <si>
    <t>호표 7</t>
  </si>
  <si>
    <t>5C9F63CD53D3802421A5781D6A9211</t>
  </si>
  <si>
    <t>0101015C9F63CD53D3802421A5781D6A9211</t>
  </si>
  <si>
    <t>귀</t>
  </si>
  <si>
    <t>호표 8</t>
  </si>
  <si>
    <t>5C9F63CD53D3802421A5781E70FD16</t>
  </si>
  <si>
    <t>0101015C9F63CD53D3802421A5781E70FD16</t>
  </si>
  <si>
    <t>강관동바리 설치 및 해체</t>
  </si>
  <si>
    <t>3개월, 3.5m 초과 ~ 4.2m 이하</t>
  </si>
  <si>
    <t>호표 9</t>
  </si>
  <si>
    <t>5C9F63CD53D3B0212628CF0456386D</t>
  </si>
  <si>
    <t>0101015C9F63CD53D3B0212628CF0456386D</t>
  </si>
  <si>
    <t>건축물 현장정리</t>
  </si>
  <si>
    <t>철근콘크리트조, 철골·철근콘크리트조</t>
  </si>
  <si>
    <t>호표 10</t>
  </si>
  <si>
    <t>5C9F63C85BC8302423AE4B3B732D0A</t>
  </si>
  <si>
    <t>0101015C9F63C85BC8302423AE4B3B732D0A</t>
  </si>
  <si>
    <t>건축물보양</t>
  </si>
  <si>
    <t>보양지 붙이기</t>
  </si>
  <si>
    <t>호표 11</t>
  </si>
  <si>
    <t>5C9F63C85BF5902E2DCC7B0EBBEF19</t>
  </si>
  <si>
    <t>0101015C9F63C85BF5902E2DCC7B0EBBEF19</t>
  </si>
  <si>
    <t>준공청소</t>
  </si>
  <si>
    <t>호표 12</t>
  </si>
  <si>
    <t>5C9F63C85B9300262BA376A7AA66EF</t>
  </si>
  <si>
    <t>0101015C9F63C85B9300262BA376A7AA66EF</t>
  </si>
  <si>
    <t>[ 합           계 ]</t>
  </si>
  <si>
    <t>TOTAL</t>
  </si>
  <si>
    <t>010102  토 및 지정공사</t>
  </si>
  <si>
    <t>010102</t>
  </si>
  <si>
    <t>터파기/토사</t>
  </si>
  <si>
    <t>보통, 굴삭기 0.7m3</t>
  </si>
  <si>
    <t>M3</t>
  </si>
  <si>
    <t>산근 1</t>
  </si>
  <si>
    <t>5CBC03205109D0292024DFB59442ED</t>
  </si>
  <si>
    <t>0101025CBC03205109D0292024DFB59442ED</t>
  </si>
  <si>
    <t>토사 운반/단지외 10km</t>
  </si>
  <si>
    <t>보통, 덤프 15ton+굴삭기 0.7m3</t>
  </si>
  <si>
    <t>산근 2</t>
  </si>
  <si>
    <t>5CBC03235E6E802E2E969EAFC953EB</t>
  </si>
  <si>
    <t>0101025CBC03235E6E802E2E969EAFC953EB</t>
  </si>
  <si>
    <t>되메우기/토사, 두께 30cm</t>
  </si>
  <si>
    <t>보통, 굴삭기 0.7m3+래머 80kg</t>
  </si>
  <si>
    <t>산근 3</t>
  </si>
  <si>
    <t>5CBC032D5E913026237789EBEF253C</t>
  </si>
  <si>
    <t>0101025CBC032D5E913026237789EBEF253C</t>
  </si>
  <si>
    <t>잡석다짐</t>
  </si>
  <si>
    <t>호표 13</t>
  </si>
  <si>
    <t>5CBC032C5C43902423DC89972FD3E5</t>
  </si>
  <si>
    <t>0101025CBC032C5C43902423DC89972FD3E5</t>
  </si>
  <si>
    <t>010103  팽이 기초 공사</t>
  </si>
  <si>
    <t>010103</t>
  </si>
  <si>
    <t>팽이용기조립및설치</t>
  </si>
  <si>
    <t>다연식 용기</t>
  </si>
  <si>
    <t>개</t>
  </si>
  <si>
    <t>자재 59</t>
  </si>
  <si>
    <t>5BB2830A5BC1B029273A483C6589AAD7F72EDB</t>
  </si>
  <si>
    <t>0101035BB2830A5BC1B029273A483C6589AAD7F72EDB</t>
  </si>
  <si>
    <t>하부철근배근및결속</t>
  </si>
  <si>
    <t>D10mm</t>
  </si>
  <si>
    <t>KG</t>
  </si>
  <si>
    <t>자재 60</t>
  </si>
  <si>
    <t>5BB2830A5BC1B029273A483C6589AAD7F72ED5</t>
  </si>
  <si>
    <t>0101035BB2830A5BC1B029273A483C6589AAD7F72ED5</t>
  </si>
  <si>
    <t>내부철근배근및결속</t>
  </si>
  <si>
    <t>자재 61</t>
  </si>
  <si>
    <t>5BB2830A5BC1B029273A483C6589AAD7F72FE4</t>
  </si>
  <si>
    <t>0101035BB2830A5BC1B029273A483C6589AAD7F72FE4</t>
  </si>
  <si>
    <t>채움레미콘타설</t>
  </si>
  <si>
    <t>25-21-12</t>
  </si>
  <si>
    <t>자재 62</t>
  </si>
  <si>
    <t>5BB2830A5BC1B029273A483C6589AAD7F72FE6</t>
  </si>
  <si>
    <t>0101035BB2830A5BC1B029273A483C6589AAD7F72FE6</t>
  </si>
  <si>
    <t>공극쇄석포설및다짐</t>
  </si>
  <si>
    <t>Φ25mm</t>
  </si>
  <si>
    <t>자재 63</t>
  </si>
  <si>
    <t>5BB2830A5BC1B029273A483C6589AAD7F72FE0</t>
  </si>
  <si>
    <t>0101035BB2830A5BC1B029273A483C6589AAD7F72FE0</t>
  </si>
  <si>
    <t>현장재하시험</t>
  </si>
  <si>
    <t>PBT</t>
  </si>
  <si>
    <t>회</t>
  </si>
  <si>
    <t>자재 64</t>
  </si>
  <si>
    <t>5BB2830A5BC1B029273A483C6589AAD7F72FE2</t>
  </si>
  <si>
    <t>0101035BB2830A5BC1B029273A483C6589AAD7F72FE2</t>
  </si>
  <si>
    <t>010104  철근콘크리트공사</t>
  </si>
  <si>
    <t>010104</t>
  </si>
  <si>
    <t>레미콘[관급]</t>
  </si>
  <si>
    <t>25-18-12</t>
  </si>
  <si>
    <t>자재 43</t>
  </si>
  <si>
    <t>5BB2830A5BC1802C2D5EDE01906E0BC7CAF4E6</t>
  </si>
  <si>
    <t>0101045BB2830A5BC1802C2D5EDE01906E0BC7CAF4E6</t>
  </si>
  <si>
    <t>25-27-15</t>
  </si>
  <si>
    <t>자재 44</t>
  </si>
  <si>
    <t>5BB2830A5BC1802C2D5EDE01906E0BC7CAF4E8</t>
  </si>
  <si>
    <t>0101045BB2830A5BC1802C2D5EDE01906E0BC7CAF4E8</t>
  </si>
  <si>
    <t>콘크리트 펌프차 타설(무근, 진동기無)</t>
  </si>
  <si>
    <t>100m3 미만, 슬럼프 8~12cm, 양호(매트기초 등)</t>
  </si>
  <si>
    <t>산근 4</t>
  </si>
  <si>
    <t>5C9F339E55B610222BA07AC3B9C1D2</t>
  </si>
  <si>
    <t>0101045C9F339E55B610222BA07AC3B9C1D2</t>
  </si>
  <si>
    <t>콘크리트 펌프차 타설(매트기초 등)</t>
  </si>
  <si>
    <t>200m3 미만, 슬럼프 15cm, 양호</t>
  </si>
  <si>
    <t>산근 5</t>
  </si>
  <si>
    <t>5C9F339E558AD02620399EEDF112CA</t>
  </si>
  <si>
    <t>0101045C9F339E558AD02620399EEDF112CA</t>
  </si>
  <si>
    <t>콘크리트 펌프차 타설(벽,기둥,슬래브 등)</t>
  </si>
  <si>
    <t>산근 6</t>
  </si>
  <si>
    <t>5C9F339E558AD026203B48ECBBE002</t>
  </si>
  <si>
    <t>0101045C9F339E558AD026203B48ECBBE002</t>
  </si>
  <si>
    <t>합판거푸집 설치 및 해체</t>
  </si>
  <si>
    <t>보통 4회, 수직고 7m까지</t>
  </si>
  <si>
    <t>호표 14</t>
  </si>
  <si>
    <t>5C9F33995DACD02E2A3F296D6432BB</t>
  </si>
  <si>
    <t>0101045C9F33995DACD02E2A3F296D6432BB</t>
  </si>
  <si>
    <t>유로폼 설치 및 해체</t>
  </si>
  <si>
    <t>보통, 수직고 7m까지</t>
  </si>
  <si>
    <t>호표 15</t>
  </si>
  <si>
    <t>5C9F33995DCFB02E27671B706F44B7</t>
  </si>
  <si>
    <t>0101045C9F33995DCFB02E27671B706F44B7</t>
  </si>
  <si>
    <t>철근콘크리트용봉강[관급]</t>
  </si>
  <si>
    <t>이형봉강(SD350/400), HD-10</t>
  </si>
  <si>
    <t>TON</t>
  </si>
  <si>
    <t>자재 47</t>
  </si>
  <si>
    <t>5BB2830A5BC1802C2D5EDE01906E0BCF083BFF</t>
  </si>
  <si>
    <t>0101045BB2830A5BC1802C2D5EDE01906E0BCF083BFF</t>
  </si>
  <si>
    <t>이형봉강(SD350/400), HD-13</t>
  </si>
  <si>
    <t>자재 48</t>
  </si>
  <si>
    <t>5BB2830A5BC1802C2D5EDE01906E0BCF083BF9</t>
  </si>
  <si>
    <t>0101045BB2830A5BC1802C2D5EDE01906E0BCF083BF9</t>
  </si>
  <si>
    <t>이형봉강(SD350/400), HD-16</t>
  </si>
  <si>
    <t>자재 49</t>
  </si>
  <si>
    <t>5BB2830A5BC1802C2D5EDE01906E0BCF083BFB</t>
  </si>
  <si>
    <t>0101045BB2830A5BC1802C2D5EDE01906E0BCF083BFB</t>
  </si>
  <si>
    <t>이형봉강(SD350/400), HD-19</t>
  </si>
  <si>
    <t>자재 50</t>
  </si>
  <si>
    <t>5BB2830A5BC1802C2D5EDE01906E0BCF083BF5</t>
  </si>
  <si>
    <t>0101045BB2830A5BC1802C2D5EDE01906E0BCF083BF5</t>
  </si>
  <si>
    <t>철근콘크리트용봉강</t>
  </si>
  <si>
    <t>이형봉강(SD500S), HD-22, 내진철근</t>
  </si>
  <si>
    <t>자재 51</t>
  </si>
  <si>
    <t>5BB2830A5BC1802C2D5EDE01906E0BCF083AD6</t>
  </si>
  <si>
    <t>0101045BB2830A5BC1802C2D5EDE01906E0BCF083AD6</t>
  </si>
  <si>
    <t>철근 공장가공 및 현장조립</t>
  </si>
  <si>
    <t>Type-Ⅰ</t>
  </si>
  <si>
    <t>호표 16</t>
  </si>
  <si>
    <t>5C9F339A5FF2902128BFBC24824AD4</t>
  </si>
  <si>
    <t>0101045C9F339A5FF2902128BFBC24824AD4</t>
  </si>
  <si>
    <t>010105  조  적  공  사</t>
  </si>
  <si>
    <t>010105</t>
  </si>
  <si>
    <t>콘크리트벽돌</t>
  </si>
  <si>
    <t>콘크리트벽돌, 190*57*90mm, 서울, C종2급</t>
  </si>
  <si>
    <t>매</t>
  </si>
  <si>
    <t>자재 77</t>
  </si>
  <si>
    <t>5BB2830A5BFEC0262FE424A415025D706463FA</t>
  </si>
  <si>
    <t>0101055BB2830A5BFEC0262FE424A415025D706463FA</t>
  </si>
  <si>
    <t>0.5B 벽돌쌓기</t>
  </si>
  <si>
    <t>3.6m 이하</t>
  </si>
  <si>
    <t>호표 17</t>
  </si>
  <si>
    <t>5C9F134B524970222016EF31F17FA1</t>
  </si>
  <si>
    <t>0101055C9F134B524970222016EF31F17FA1</t>
  </si>
  <si>
    <t>1.0B 벽돌쌓기</t>
  </si>
  <si>
    <t>호표 18</t>
  </si>
  <si>
    <t>5C9F134B5249702222C3637AA68E01</t>
  </si>
  <si>
    <t>0101055C9F134B5249702222C3637AA68E01</t>
  </si>
  <si>
    <t>벽돌운반</t>
  </si>
  <si>
    <t>인력, 1층</t>
  </si>
  <si>
    <t>천매</t>
  </si>
  <si>
    <t>호표 19</t>
  </si>
  <si>
    <t>5C9F134B5264202C29DFA24DCA6C3C</t>
  </si>
  <si>
    <t>0101055C9F134B5264202C29DFA24DCA6C3C</t>
  </si>
  <si>
    <t>철근콘크리트인방</t>
  </si>
  <si>
    <t>100*100</t>
  </si>
  <si>
    <t>호표 20</t>
  </si>
  <si>
    <t>5C9F13585FC0602823FDA58A838D6B</t>
  </si>
  <si>
    <t>0101055C9F13585FC0602823FDA58A838D6B</t>
  </si>
  <si>
    <t>010106  돌    공    사</t>
  </si>
  <si>
    <t>010106</t>
  </si>
  <si>
    <t>화강석붙임(건식/앵커, 버너)</t>
  </si>
  <si>
    <t>벽, 화강석 30mm</t>
  </si>
  <si>
    <t>호표 21</t>
  </si>
  <si>
    <t>5C9FA36556A900272DF399B61E019A</t>
  </si>
  <si>
    <t>0101065C9FA36556A900272DF399B61E019A</t>
  </si>
  <si>
    <t>화강석붙임(건식/앵커, 잔다듬)</t>
  </si>
  <si>
    <t>호표 22</t>
  </si>
  <si>
    <t>5C9FA36556A900272DF399B61E0198</t>
  </si>
  <si>
    <t>0101065C9FA36556A900272DF399B61E0198</t>
  </si>
  <si>
    <t>화강석붙임(습식, 버너)</t>
  </si>
  <si>
    <t>바닥, 화강석 30mm, 모르타르 20mm</t>
  </si>
  <si>
    <t>호표 23</t>
  </si>
  <si>
    <t>5C9FA365568E902320C2C282E112B9</t>
  </si>
  <si>
    <t>0101065C9FA365568E902320C2C282E112B9</t>
  </si>
  <si>
    <t>테라죠판붙임(습식, 칼라)</t>
  </si>
  <si>
    <t>바닥, 모르타르 23mm</t>
  </si>
  <si>
    <t>호표 24</t>
  </si>
  <si>
    <t>5C9FA365568EA02D24B68F2BBB6CE1</t>
  </si>
  <si>
    <t>0101065C9FA365568EA02D24B68F2BBB6CE1</t>
  </si>
  <si>
    <t>화강석 두겁돌/지붕</t>
  </si>
  <si>
    <t>화강석 410*60mm, 모르타르 20mm</t>
  </si>
  <si>
    <t>호표 25</t>
  </si>
  <si>
    <t>5C9FA36556C4202B242B5D13C621EB</t>
  </si>
  <si>
    <t>0101065C9FA36556C4202B242B5D13C621EB</t>
  </si>
  <si>
    <t>인조대리석재료분리대</t>
  </si>
  <si>
    <t>170*30T</t>
  </si>
  <si>
    <t>호표 26</t>
  </si>
  <si>
    <t>5C9F831E5E1DF020247BF9B6FAB249</t>
  </si>
  <si>
    <t>0101065C9F831E5E1DF020247BF9B6FAB249</t>
  </si>
  <si>
    <t>245*30T</t>
  </si>
  <si>
    <t>호표 27</t>
  </si>
  <si>
    <t>5C9F831E5E1DF020247BF9B6FAB24D</t>
  </si>
  <si>
    <t>0101065C9F831E5E1DF020247BF9B6FAB24D</t>
  </si>
  <si>
    <t>010107  타  일  공  사</t>
  </si>
  <si>
    <t>010107</t>
  </si>
  <si>
    <t>타일 압착 붙이기(바탕 18mm+압 6mm)</t>
  </si>
  <si>
    <t>벽, 도기질타일</t>
  </si>
  <si>
    <t>호표 28</t>
  </si>
  <si>
    <t>5C9FA366573B502B2347248733E3BE</t>
  </si>
  <si>
    <t>0101075C9FA366573B502B2347248733E3BE</t>
  </si>
  <si>
    <t>타일 붙임 / 접착 붙이기</t>
  </si>
  <si>
    <t>호표 29</t>
  </si>
  <si>
    <t>5C9FA366573B60252800C8E889D60A</t>
  </si>
  <si>
    <t>0101075C9FA366573B60252800C8E889D60A</t>
  </si>
  <si>
    <t>타일 압착 붙이기(바탕 18mm+압 5mm)</t>
  </si>
  <si>
    <t>바닥, 자기질타일</t>
  </si>
  <si>
    <t>호표 30</t>
  </si>
  <si>
    <t>5C9FA3665718602A2D6343DCB6D104</t>
  </si>
  <si>
    <t>0101075C9FA3665718602A2D6343DCB6D104</t>
  </si>
  <si>
    <t>바닥, 석재타일</t>
  </si>
  <si>
    <t>호표 31</t>
  </si>
  <si>
    <t>5C9FA3665718602A2D6343DCB6D106</t>
  </si>
  <si>
    <t>0101075C9FA3665718602A2D6343DCB6D106</t>
  </si>
  <si>
    <t>010108  목공사및수장공사</t>
  </si>
  <si>
    <t>010108</t>
  </si>
  <si>
    <t>스타코플랙스</t>
  </si>
  <si>
    <t>120mm단열(페놀폼)+메시+마감재</t>
  </si>
  <si>
    <t>자재 95</t>
  </si>
  <si>
    <t>5BB2830A5B9450272B93E82997B305198E04C5</t>
  </si>
  <si>
    <t>0101085BB2830A5B9450272B93E82997B305198E04C5</t>
  </si>
  <si>
    <t>열경화성수지천장재</t>
  </si>
  <si>
    <t>열경화성수지천장재(난연3급), SMC, 1.5*300*600mm</t>
  </si>
  <si>
    <t>자재 101</t>
  </si>
  <si>
    <t>5BB2830A5BA6A02629A11130942294D28E7846</t>
  </si>
  <si>
    <t>0101085BB2830A5BA6A02629A11130942294D28E7846</t>
  </si>
  <si>
    <t>ABS평판천장재</t>
  </si>
  <si>
    <t>점검구포함</t>
  </si>
  <si>
    <t>자재 102</t>
  </si>
  <si>
    <t>5BB2830A5BA6A02629A111309427108D6DFDC7</t>
  </si>
  <si>
    <t>0101085BB2830A5BA6A02629A111309427108D6DFDC7</t>
  </si>
  <si>
    <t>구조부 먹매김</t>
  </si>
  <si>
    <t>일반</t>
  </si>
  <si>
    <t>호표 32</t>
  </si>
  <si>
    <t>5C9F63C85BF5902E2ED6244270DA32</t>
  </si>
  <si>
    <t>0101085C9F63C85BF5902E2ED6244270DA32</t>
  </si>
  <si>
    <t>거푸집 먹매김</t>
  </si>
  <si>
    <t>호표 33</t>
  </si>
  <si>
    <t>5C9F63C85BF5902E2ED6260FFD7A7D</t>
  </si>
  <si>
    <t>0101085C9F63C85BF5902E2ED6260FFD7A7D</t>
  </si>
  <si>
    <t>비닐시트 깔기</t>
  </si>
  <si>
    <t>3T</t>
  </si>
  <si>
    <t>호표 34</t>
  </si>
  <si>
    <t>5C9F831855F030232A3B17CAE0A5C5</t>
  </si>
  <si>
    <t>0101085C9F831855F030232A3B17CAE0A5C5</t>
  </si>
  <si>
    <t>PVC걸레받이설치</t>
  </si>
  <si>
    <t>호표 35</t>
  </si>
  <si>
    <t>5C9F831855BA502321C3B2318DA123</t>
  </si>
  <si>
    <t>0101085C9F831855BA502321C3B2318DA123</t>
  </si>
  <si>
    <t>도배바름</t>
  </si>
  <si>
    <t>벽, 친환경벽지</t>
  </si>
  <si>
    <t>호표 36</t>
  </si>
  <si>
    <t>5C9F831B512230252EE598E25E929D</t>
  </si>
  <si>
    <t>0101085C9F831B512230252EE598E25E929D</t>
  </si>
  <si>
    <t>무석면텍스설치</t>
  </si>
  <si>
    <t>6T</t>
  </si>
  <si>
    <t>호표 37</t>
  </si>
  <si>
    <t>5C9F831A50DFF02D2930D24AB1B47F</t>
  </si>
  <si>
    <t>0101085C9F831A50DFF02D2930D24AB1B47F</t>
  </si>
  <si>
    <t>석고판 설치(나사고정) - 바탕용</t>
  </si>
  <si>
    <t>벽, 석고9.5T*2겹 붙임</t>
  </si>
  <si>
    <t>호표 38</t>
  </si>
  <si>
    <t>5C9F831A50E8502825ACA3DFC50C14</t>
  </si>
  <si>
    <t>0101085C9F831A50E8502825ACA3DFC50C14</t>
  </si>
  <si>
    <t>벽, 석고9.5T+방수석고9.5T 1겹 붙임</t>
  </si>
  <si>
    <t>호표 39</t>
  </si>
  <si>
    <t>5C9F831A50E8502825ACA3DFC50C10</t>
  </si>
  <si>
    <t>0101085C9F831A50E8502825ACA3DFC50C10</t>
  </si>
  <si>
    <t>단열재설치</t>
  </si>
  <si>
    <t>벽 180mm, 비드법 2종1호</t>
  </si>
  <si>
    <t>호표 40</t>
  </si>
  <si>
    <t>5C9F831D5C162020278D873EC6C256</t>
  </si>
  <si>
    <t>0101085C9F831D5C162020278D873EC6C256</t>
  </si>
  <si>
    <t>단열재타설부착</t>
  </si>
  <si>
    <t>슬래브 180mm, 압출법 1호</t>
  </si>
  <si>
    <t>호표 41</t>
  </si>
  <si>
    <t>5C9F831D5C162020278D873EC7EB23</t>
  </si>
  <si>
    <t>0101085C9F831D5C162020278D873EC7EB23</t>
  </si>
  <si>
    <t>단열재깔기</t>
  </si>
  <si>
    <t>바닥 110mm, 압출법</t>
  </si>
  <si>
    <t>호표 42</t>
  </si>
  <si>
    <t>5C9F831D5C16002525B27C31F2F0B4</t>
  </si>
  <si>
    <t>0101085C9F831D5C16002525B27C31F2F0B4</t>
  </si>
  <si>
    <t>방습필름 설치 - 바닥</t>
  </si>
  <si>
    <t>폴리에틸렌필름, 두께, 0.03mm, 2겹</t>
  </si>
  <si>
    <t>호표 43</t>
  </si>
  <si>
    <t>5C9F831D5C31002E23F0782007BBCE</t>
  </si>
  <si>
    <t>0101085C9F831D5C31002E23F0782007BBCE</t>
  </si>
  <si>
    <t>010109  방  수  공  사</t>
  </si>
  <si>
    <t>010109</t>
  </si>
  <si>
    <t>수밀코킹(실리콘)</t>
  </si>
  <si>
    <t>삼각, 10mm, 창호주위</t>
  </si>
  <si>
    <t>호표 44</t>
  </si>
  <si>
    <t>5C9FF3EF5B9FB02D2B83BB1B8EF03C</t>
  </si>
  <si>
    <t>0101095C9FF3EF5B9FB02D2B83BB1B8EF03C</t>
  </si>
  <si>
    <t>시멘트 액체방수 바름</t>
  </si>
  <si>
    <t>바닥, 2차</t>
  </si>
  <si>
    <t>호표 45</t>
  </si>
  <si>
    <t>5C9FF3E053559026280AAC7C264D44</t>
  </si>
  <si>
    <t>0101095C9FF3E053559026280AAC7C264D44</t>
  </si>
  <si>
    <t>수직부, 2차</t>
  </si>
  <si>
    <t>호표 46</t>
  </si>
  <si>
    <t>5C9FF3E053559026280AAF30EFC827</t>
  </si>
  <si>
    <t>0101095C9FF3E053559026280AAF30EFC827</t>
  </si>
  <si>
    <t>우레탄방수</t>
  </si>
  <si>
    <t>바닥, 노출</t>
  </si>
  <si>
    <t>호표 47</t>
  </si>
  <si>
    <t>5C9FF3E053559026280AAF30EFCBE0</t>
  </si>
  <si>
    <t>0101095C9FF3E053559026280AAF30EFCBE0</t>
  </si>
  <si>
    <t>수직, 노출</t>
  </si>
  <si>
    <t>호표 48</t>
  </si>
  <si>
    <t>5C9FF3E053559026280AAF30EFCBE6</t>
  </si>
  <si>
    <t>0101095C9FF3E053559026280AAF30EFCBE6</t>
  </si>
  <si>
    <t>010110  지붕 및 홈통공사</t>
  </si>
  <si>
    <t>010110</t>
  </si>
  <si>
    <t>스텐선홈통설치</t>
  </si>
  <si>
    <t>Φ101.6*1.5T</t>
  </si>
  <si>
    <t>호표 49</t>
  </si>
  <si>
    <t>5C9FC3B65D3ED02F29377333C657B5</t>
  </si>
  <si>
    <t>0101105C9FC3B65D3ED02F29377333C657B5</t>
  </si>
  <si>
    <t>상자홈통 설치</t>
  </si>
  <si>
    <t>EA</t>
  </si>
  <si>
    <t>호표 50</t>
  </si>
  <si>
    <t>5C9FC3B65D6A30262CF39A6C5A844E</t>
  </si>
  <si>
    <t>0101105C9FC3B65D6A30262CF39A6C5A844E</t>
  </si>
  <si>
    <t>루프드레인 설치</t>
  </si>
  <si>
    <t>L형, D100mm</t>
  </si>
  <si>
    <t>호표 51</t>
  </si>
  <si>
    <t>5C9FC3B75FB9F02D23C23F56C217B1</t>
  </si>
  <si>
    <t>0101105C9FC3B75FB9F02D23C23F56C217B1</t>
  </si>
  <si>
    <t>010111  금  속  공  사</t>
  </si>
  <si>
    <t>010111</t>
  </si>
  <si>
    <t>핸드레일/외부진입로</t>
  </si>
  <si>
    <t>H:900 F.B 50*10T</t>
  </si>
  <si>
    <t>호표 52</t>
  </si>
  <si>
    <t>5C9FD3985A86502F2F01514A358720</t>
  </si>
  <si>
    <t>0101115C9FD3985A86502F2F01514A358720</t>
  </si>
  <si>
    <t>와이어메시 바닥깔기</t>
  </si>
  <si>
    <t>#6-150*150</t>
  </si>
  <si>
    <t>호표 53</t>
  </si>
  <si>
    <t>5C9FD39F5DA8702B2E96B1A9C739B5</t>
  </si>
  <si>
    <t>0101115C9FD39F5DA8702B2E96B1A9C739B5</t>
  </si>
  <si>
    <t>트랜치</t>
  </si>
  <si>
    <t>스테인리스, W200*3t</t>
  </si>
  <si>
    <t>호표 54</t>
  </si>
  <si>
    <t>5C9FD39C501E402425672C1075216C</t>
  </si>
  <si>
    <t>0101115C9FD39C501E402425672C1075216C</t>
  </si>
  <si>
    <t>경량철골천정틀설치</t>
  </si>
  <si>
    <t>M-BAR</t>
  </si>
  <si>
    <t>호표 55</t>
  </si>
  <si>
    <t>5C9FD3925033C025228C7667496A24</t>
  </si>
  <si>
    <t>0101115C9FD3925033C025228C7667496A24</t>
  </si>
  <si>
    <t>철재커텐박스(ㄷ자형)</t>
  </si>
  <si>
    <t>150*150*1.2t, STL(도장 유)</t>
  </si>
  <si>
    <t>호표 56</t>
  </si>
  <si>
    <t>5C9F831152E8402C27C1660064F19A</t>
  </si>
  <si>
    <t>0101115C9F831152E8402C27C1660064F19A</t>
  </si>
  <si>
    <t>AL몰딩 설치</t>
  </si>
  <si>
    <t>W형, 15*15*15*15*1.0mm</t>
  </si>
  <si>
    <t>호표 57</t>
  </si>
  <si>
    <t>5C9F831050AB00272252E6D647E0A6</t>
  </si>
  <si>
    <t>0101115C9F831050AB00272252E6D647E0A6</t>
  </si>
  <si>
    <t>010112  미  장  공  사</t>
  </si>
  <si>
    <t>010112</t>
  </si>
  <si>
    <t>모르타르 바름</t>
  </si>
  <si>
    <t>내벽, 20mm</t>
  </si>
  <si>
    <t>호표 58</t>
  </si>
  <si>
    <t>5C9F036253F4002F257D118AD1D608</t>
  </si>
  <si>
    <t>0101125C9F036253F4002F257D118AD1D608</t>
  </si>
  <si>
    <t>외벽, 20mm</t>
  </si>
  <si>
    <t>호표 59</t>
  </si>
  <si>
    <t>5C9F036253F4002F257D118AD1D60A</t>
  </si>
  <si>
    <t>0101125C9F036253F4002F257D118AD1D60A</t>
  </si>
  <si>
    <t>천정, 15mm</t>
  </si>
  <si>
    <t>호표 60</t>
  </si>
  <si>
    <t>5C9F036253F4002F257D118AD1D601</t>
  </si>
  <si>
    <t>0101125C9F036253F4002F257D118AD1D601</t>
  </si>
  <si>
    <t>바닥, 50mm</t>
  </si>
  <si>
    <t>호표 61</t>
  </si>
  <si>
    <t>5C9F036253F4202A27B0EEDC781DC1</t>
  </si>
  <si>
    <t>0101125C9F036253F4202A27B0EEDC781DC1</t>
  </si>
  <si>
    <t>바닥, 80mm</t>
  </si>
  <si>
    <t>호표 62</t>
  </si>
  <si>
    <t>5C9F036253F4202A27B0EEDC781DCE</t>
  </si>
  <si>
    <t>0101125C9F036253F4202A27B0EEDC781DCE</t>
  </si>
  <si>
    <t>표면 마무리</t>
  </si>
  <si>
    <t>기계마감</t>
  </si>
  <si>
    <t>호표 63</t>
  </si>
  <si>
    <t>5C9F036253ADD0242D22082809C647</t>
  </si>
  <si>
    <t>0101125C9F036253ADD0242D22082809C647</t>
  </si>
  <si>
    <t>판넬히팅</t>
  </si>
  <si>
    <t>단열80mm(압출법)+와이어+기포40mm+몰탈47mm</t>
  </si>
  <si>
    <t>호표 64</t>
  </si>
  <si>
    <t>5C9F03655F07202521855B5F3D9809</t>
  </si>
  <si>
    <t>0101125C9F03655F07202521855B5F3D9809</t>
  </si>
  <si>
    <t>슬라브OPEN</t>
  </si>
  <si>
    <t>300*300</t>
  </si>
  <si>
    <t>호표 65</t>
  </si>
  <si>
    <t>5C9F03655F07202521855B5F3D980C</t>
  </si>
  <si>
    <t>0101125C9F03655F07202521855B5F3D980C</t>
  </si>
  <si>
    <t>850*550</t>
  </si>
  <si>
    <t>호표 66</t>
  </si>
  <si>
    <t>5C9F03655F07202521855B5F3D9803</t>
  </si>
  <si>
    <t>0101125C9F03655F07202521855B5F3D9803</t>
  </si>
  <si>
    <t>1000*700</t>
  </si>
  <si>
    <t>호표 67</t>
  </si>
  <si>
    <t>5C9F03655F07202521855B5F3D9802</t>
  </si>
  <si>
    <t>0101125C9F03655F07202521855B5F3D9802</t>
  </si>
  <si>
    <t>창호주위 모르타르 충전</t>
  </si>
  <si>
    <t>호표 68</t>
  </si>
  <si>
    <t>5C9FB3485CEF302F2DA3EE4D973950</t>
  </si>
  <si>
    <t>0101125C9FB3485CEF302F2DA3EE4D973950</t>
  </si>
  <si>
    <t>010113  창호 및 유리공사</t>
  </si>
  <si>
    <t>010113</t>
  </si>
  <si>
    <t>방충망</t>
  </si>
  <si>
    <t>자재 29</t>
  </si>
  <si>
    <t>5B97A3AE5955C028227FF7CFC2F0871CCFD90F</t>
  </si>
  <si>
    <t>0101135B97A3AE5955C028227FF7CFC2F0871CCFD90F</t>
  </si>
  <si>
    <t>롤방충망</t>
  </si>
  <si>
    <t>자재 30</t>
  </si>
  <si>
    <t>5B97A3AE5955C028227FF7CFC2F0871CCFD901</t>
  </si>
  <si>
    <t>0101135B97A3AE5955C028227FF7CFC2F0871CCFD901</t>
  </si>
  <si>
    <t>도어클로저</t>
  </si>
  <si>
    <t>도어클로저, K-640, KS4호, 표준형, 60∼85kg</t>
  </si>
  <si>
    <t>조</t>
  </si>
  <si>
    <t>자재 137</t>
  </si>
  <si>
    <t>5BB2830A5BB730202B83AC1E60D3419FF56352</t>
  </si>
  <si>
    <t>0101135BB2830A5BB730202B83AC1E60D3419FF56352</t>
  </si>
  <si>
    <t>강화유리</t>
  </si>
  <si>
    <t>강화유리, 칼라, 12mm, 그린</t>
  </si>
  <si>
    <t>자재 140</t>
  </si>
  <si>
    <t>5BB2830A5BB7302029D4204C06C4C41E155AB7</t>
  </si>
  <si>
    <t>0101135BB2830A5BB7302029D4204C06C4C41E155AB7</t>
  </si>
  <si>
    <t>복층유리</t>
  </si>
  <si>
    <t>16mm 칼라</t>
  </si>
  <si>
    <t>자재 141</t>
  </si>
  <si>
    <t>5BB2830A5BB7302029DD0425DC98A9B6D632A8</t>
  </si>
  <si>
    <t>0101135BB2830A5BB7302029DD0425DC98A9B6D632A8</t>
  </si>
  <si>
    <t>22mm 칼라</t>
  </si>
  <si>
    <t>자재 142</t>
  </si>
  <si>
    <t>5BB2830A5BB7302029DD0425DC98A9B6D632AC</t>
  </si>
  <si>
    <t>0101135BB2830A5BB7302029DD0425DC98A9B6D632AC</t>
  </si>
  <si>
    <t>41mm 양면로이복층유리(5T로이+14T아르곤+5T일반+12T아르곤+5T로이)</t>
  </si>
  <si>
    <t>자재 143</t>
  </si>
  <si>
    <t>5BB2830A5BB7302029DD0425DC98A9B6D632A3</t>
  </si>
  <si>
    <t>0101135BB2830A5BB7302029DD0425DC98A9B6D632A3</t>
  </si>
  <si>
    <t>도어힌지</t>
  </si>
  <si>
    <t>도어힌지, 황동, 베어링2개, 101.6*2.7mm</t>
  </si>
  <si>
    <t>자재 177</t>
  </si>
  <si>
    <t>5BB2931355D510222DF2B8AAD72D1B3A815CC6</t>
  </si>
  <si>
    <t>0101135BB2931355D510222DF2B8AAD72D1B3A815CC6</t>
  </si>
  <si>
    <t>피벗힌지</t>
  </si>
  <si>
    <t>피벗힌지, 140kg이하, K1400</t>
  </si>
  <si>
    <t>자재 178</t>
  </si>
  <si>
    <t>5BB2931355D510222DF2B8AAD72D1DF6957F6B</t>
  </si>
  <si>
    <t>0101135BB2931355D510222DF2B8AAD72D1DF6957F6B</t>
  </si>
  <si>
    <t>도어핸들</t>
  </si>
  <si>
    <t>자재 179</t>
  </si>
  <si>
    <t>5BB2931355D5102221C173CB1ECEA8B7394ABF</t>
  </si>
  <si>
    <t>0101135BB2931355D5102221C173CB1ECEA8B7394ABF</t>
  </si>
  <si>
    <t>유리주위 코킹</t>
  </si>
  <si>
    <t>5*5, 실리콘</t>
  </si>
  <si>
    <t>호표 69</t>
  </si>
  <si>
    <t>5C9FF3EF5B8D3022261541C06BAD00</t>
  </si>
  <si>
    <t>0101135C9FF3EF5B8D3022261541C06BAD00</t>
  </si>
  <si>
    <t>ABS01</t>
  </si>
  <si>
    <t>1.000 x 2.100 = 2.100</t>
  </si>
  <si>
    <t>호표 70</t>
  </si>
  <si>
    <t>5C9FB34F579470272E56D1F9C4387D</t>
  </si>
  <si>
    <t>0101135C9FB34F579470272E56D1F9C4387D</t>
  </si>
  <si>
    <t>ABS02</t>
  </si>
  <si>
    <t>0.900 x 2.100 = 1.890</t>
  </si>
  <si>
    <t>호표 71</t>
  </si>
  <si>
    <t>5C9FB34F579470272E56D1F9C4387F</t>
  </si>
  <si>
    <t>0101135C9FB34F579470272E56D1F9C4387F</t>
  </si>
  <si>
    <t>ABS03</t>
  </si>
  <si>
    <t>0.750 x 2.100 = 1.575</t>
  </si>
  <si>
    <t>호표 72</t>
  </si>
  <si>
    <t>5C9FB34F579470272E56D1F9C43879</t>
  </si>
  <si>
    <t>0101135C9FB34F579470272E56D1F9C43879</t>
  </si>
  <si>
    <t>ABS04</t>
  </si>
  <si>
    <t>2.350 x 2.100 = 4.935</t>
  </si>
  <si>
    <t>호표 73</t>
  </si>
  <si>
    <t>5C9FB34F579470272E56D1F9C4387B</t>
  </si>
  <si>
    <t>0101135C9FB34F579470272E56D1F9C4387B</t>
  </si>
  <si>
    <t>AL01</t>
  </si>
  <si>
    <t>0.900 x 2.300 = 2.070</t>
  </si>
  <si>
    <t>호표 74</t>
  </si>
  <si>
    <t>5C9FB34F579470272E56D1F9C43875</t>
  </si>
  <si>
    <t>0101135C9FB34F579470272E56D1F9C43875</t>
  </si>
  <si>
    <t>ASLD01</t>
  </si>
  <si>
    <t>1.950 x 2.300 = 4.485</t>
  </si>
  <si>
    <t>호표 75</t>
  </si>
  <si>
    <t>5C9FB34F579470272E56D1F9C43902</t>
  </si>
  <si>
    <t>0101135C9FB34F579470272E56D1F9C43902</t>
  </si>
  <si>
    <t>AUD01</t>
  </si>
  <si>
    <t>2.200 x 2.300 = 5.060</t>
  </si>
  <si>
    <t>호표 76</t>
  </si>
  <si>
    <t>5C9FB34F579470272E56D1F9C43900</t>
  </si>
  <si>
    <t>0101135C9FB34F579470272E56D1F9C43900</t>
  </si>
  <si>
    <t>FD01</t>
  </si>
  <si>
    <t>5.850 x 2.300 = 13.455</t>
  </si>
  <si>
    <t>호표 77</t>
  </si>
  <si>
    <t>5C9FB34F579470272E56D1F9C43906</t>
  </si>
  <si>
    <t>0101135C9FB34F579470272E56D1F9C43906</t>
  </si>
  <si>
    <t>PW01</t>
  </si>
  <si>
    <t>1.200 x 1.200 = 1.440</t>
  </si>
  <si>
    <t>호표 78</t>
  </si>
  <si>
    <t>5C9FB34F579470272E56D1F9C43904</t>
  </si>
  <si>
    <t>0101135C9FB34F579470272E56D1F9C43904</t>
  </si>
  <si>
    <t>PW02</t>
  </si>
  <si>
    <t>0.600 x 0.600 = 0.360</t>
  </si>
  <si>
    <t>호표 79</t>
  </si>
  <si>
    <t>5C9FB34F579470272E56D1F9C4390A</t>
  </si>
  <si>
    <t>0101135C9FB34F579470272E56D1F9C4390A</t>
  </si>
  <si>
    <t>PW03</t>
  </si>
  <si>
    <t>1.800 x 1.200 = 2.160</t>
  </si>
  <si>
    <t>호표 80</t>
  </si>
  <si>
    <t>5C9FB34F579470272E56D1F9C43A2B</t>
  </si>
  <si>
    <t>0101135C9FB34F579470272E56D1F9C43A2B</t>
  </si>
  <si>
    <t>SD01</t>
  </si>
  <si>
    <t>호표 81</t>
  </si>
  <si>
    <t>5C9FB34F579470272E56D1F9C43A29</t>
  </si>
  <si>
    <t>0101135C9FB34F579470272E56D1F9C43A29</t>
  </si>
  <si>
    <t>도어록 설치 / 일반도어록 강재창호</t>
  </si>
  <si>
    <t>재료비 별도</t>
  </si>
  <si>
    <t>호표 82</t>
  </si>
  <si>
    <t>5C9FB3485CB3C02A2246BD9E548444</t>
  </si>
  <si>
    <t>0101135C9FB3485CB3C02A2246BD9E548444</t>
  </si>
  <si>
    <t>도어체크 설치</t>
  </si>
  <si>
    <t>호표 83</t>
  </si>
  <si>
    <t>5C9FB3485CB3902E2FA48DFD89322A</t>
  </si>
  <si>
    <t>0101135C9FB3485CB3902E2FA48DFD89322A</t>
  </si>
  <si>
    <t>창호유리설치 / 판유리</t>
  </si>
  <si>
    <t>유리두께 12mm 이하</t>
  </si>
  <si>
    <t>호표 84</t>
  </si>
  <si>
    <t>5C9FB3495D10A022259CF574D7FB3F</t>
  </si>
  <si>
    <t>0101135C9FB3495D10A022259CF574D7FB3F</t>
  </si>
  <si>
    <t>창호유리설치 / 복층유리</t>
  </si>
  <si>
    <t>유리두께 16mm 이하</t>
  </si>
  <si>
    <t>호표 85</t>
  </si>
  <si>
    <t>5C9FB34651CFE02421CD635FF665EC</t>
  </si>
  <si>
    <t>0101135C9FB34651CFE02421CD635FF665EC</t>
  </si>
  <si>
    <t>유리두께 22mm 이하</t>
  </si>
  <si>
    <t>호표 86</t>
  </si>
  <si>
    <t>5C9FB34651CFE02421CD635FF6633E</t>
  </si>
  <si>
    <t>0101135C9FB34651CFE02421CD635FF6633E</t>
  </si>
  <si>
    <t>유리두께 41mm 이하</t>
  </si>
  <si>
    <t>호표 87</t>
  </si>
  <si>
    <t>5C9FB34651CFE02421CD635FF66177</t>
  </si>
  <si>
    <t>0101135C9FB34651CFE02421CD635FF66177</t>
  </si>
  <si>
    <t>방습거울설치</t>
  </si>
  <si>
    <t>호표 88</t>
  </si>
  <si>
    <t>5C9FB3475274B024280FF4EFC23033</t>
  </si>
  <si>
    <t>0101135C9FB3475274B024280FF4EFC23033</t>
  </si>
  <si>
    <t>010114  칠    공    사</t>
  </si>
  <si>
    <t>010114</t>
  </si>
  <si>
    <t>걸레받이용 페인트칠</t>
  </si>
  <si>
    <t>붓칠 2회, con'c·mortar면</t>
  </si>
  <si>
    <t>호표 89</t>
  </si>
  <si>
    <t>5C9F930256FDA02525C3F2A2E99848</t>
  </si>
  <si>
    <t>0101145C9F930256FDA02525C3F2A2E99848</t>
  </si>
  <si>
    <t>수성페인트 롤러칠</t>
  </si>
  <si>
    <t>내부 3회, 친환경</t>
  </si>
  <si>
    <t>호표 90</t>
  </si>
  <si>
    <t>5C9F93035725202229FF6AEA05341E</t>
  </si>
  <si>
    <t>0101145C9F93035725202229FF6AEA05341E</t>
  </si>
  <si>
    <t>내천장 3회, 친환경</t>
  </si>
  <si>
    <t>호표 91</t>
  </si>
  <si>
    <t>5C9F93035725202229FF60E63148EC</t>
  </si>
  <si>
    <t>0101145C9F93035725202229FF60E63148EC</t>
  </si>
  <si>
    <t>바탕만들기</t>
  </si>
  <si>
    <t>석고보드면, 줄퍼티</t>
  </si>
  <si>
    <t>㎡</t>
  </si>
  <si>
    <t>자재 220</t>
  </si>
  <si>
    <t>5C9F931359E020282045418BCD19C0</t>
  </si>
  <si>
    <t>0101145C9F931359E020282045418BCD19C0</t>
  </si>
  <si>
    <t>010115  기  타  공  사</t>
  </si>
  <si>
    <t>010115</t>
  </si>
  <si>
    <t>장애인점자블럭붙임</t>
  </si>
  <si>
    <t>호표 92</t>
  </si>
  <si>
    <t>5C9F83175B9BC02127F3EBCA79ADD4</t>
  </si>
  <si>
    <t>0101155C9F83175B9BC02127F3EBCA79ADD4</t>
  </si>
  <si>
    <t>핸드레일촉지판</t>
  </si>
  <si>
    <t>자재 182</t>
  </si>
  <si>
    <t>5BB2931355D5102221C170767A7DF06343951D</t>
  </si>
  <si>
    <t>0101155BB2931355D5102221C170767A7DF06343951D</t>
  </si>
  <si>
    <t>화장실촉지판</t>
  </si>
  <si>
    <t>자재 183</t>
  </si>
  <si>
    <t>5BB2931355D5102221C170767A7DF06343940C</t>
  </si>
  <si>
    <t>0101155BB2931355D5102221C170767A7DF06343940C</t>
  </si>
  <si>
    <t>장애인주차구역그리기</t>
  </si>
  <si>
    <t>자재 216</t>
  </si>
  <si>
    <t>5BCC83045881602A21D64E6AE53D849EC5F5E5</t>
  </si>
  <si>
    <t>0101155BCC83045881602A21D64E6AE53D849EC5F5E5</t>
  </si>
  <si>
    <t>장애인주차표지판</t>
  </si>
  <si>
    <t>벽부형</t>
  </si>
  <si>
    <t>자재 185</t>
  </si>
  <si>
    <t>5BB2931355D5102221C170767A7DF06342F6E6</t>
  </si>
  <si>
    <t>0101155BB2931355D5102221C170767A7DF06342F6E6</t>
  </si>
  <si>
    <t>종합안내촉지도</t>
  </si>
  <si>
    <t>자재 184</t>
  </si>
  <si>
    <t>5BB2931355D5102221C170767A7DF06342F6E0</t>
  </si>
  <si>
    <t>0101155BB2931355D5102221C170767A7DF06342F6E0</t>
  </si>
  <si>
    <t>010116  부  대  공  사</t>
  </si>
  <si>
    <t>010116</t>
  </si>
  <si>
    <t>오수관설치</t>
  </si>
  <si>
    <t>Φ100, PE관</t>
  </si>
  <si>
    <t>호표 93</t>
  </si>
  <si>
    <t>5C9E734451CC202C20802150D4EB25</t>
  </si>
  <si>
    <t>0101165C9E734451CC202C20802150D4EB25</t>
  </si>
  <si>
    <t>우수관설치</t>
  </si>
  <si>
    <t>호표 94</t>
  </si>
  <si>
    <t>5C9E734451CC202C20802150D4EB27</t>
  </si>
  <si>
    <t>0101165C9E734451CC202C20802150D4EB27</t>
  </si>
  <si>
    <t>아스콘포장</t>
  </si>
  <si>
    <t>호표 95</t>
  </si>
  <si>
    <t>5C9FD397586DC020278FEE61C9E0ED</t>
  </si>
  <si>
    <t>0101165C9FD397586DC020278FEE61C9E0ED</t>
  </si>
  <si>
    <t>투수블럭포장</t>
  </si>
  <si>
    <t>호표 96</t>
  </si>
  <si>
    <t>5C9E734451CC202C20802150D7BEFF</t>
  </si>
  <si>
    <t>0101165C9E734451CC202C20802150D7BEFF</t>
  </si>
  <si>
    <t>경계석설치</t>
  </si>
  <si>
    <t>호표 97</t>
  </si>
  <si>
    <t>5C9E734451CC202C20802150D7B97E</t>
  </si>
  <si>
    <t>0101165C9E734451CC202C20802150D7B97E</t>
  </si>
  <si>
    <t>PE집수정설치</t>
  </si>
  <si>
    <t>510*410*900, 토공사 포함</t>
  </si>
  <si>
    <t>호표 98</t>
  </si>
  <si>
    <t>5C9FC3B65D13F0252E221401A7CE88</t>
  </si>
  <si>
    <t>0101165C9FC3B65D13F0252E221401A7CE88</t>
  </si>
  <si>
    <t>오수맨홀설치</t>
  </si>
  <si>
    <t>900*900, 토공사 포함</t>
  </si>
  <si>
    <t>호표 99</t>
  </si>
  <si>
    <t>5C9E734451CC70242137EC95F71CE6</t>
  </si>
  <si>
    <t>0101165C9E734451CC70242137EC95F71CE6</t>
  </si>
  <si>
    <t>010117  골    재    비</t>
  </si>
  <si>
    <t>010117</t>
  </si>
  <si>
    <t>시멘트</t>
  </si>
  <si>
    <t>40KG</t>
  </si>
  <si>
    <t>포</t>
  </si>
  <si>
    <t>자재 70</t>
  </si>
  <si>
    <t>5BB2830A5BD3E02C28E1A44C36787C03368BB9</t>
  </si>
  <si>
    <t>0101175BB2830A5BD3E02C28E1A44C36787C03368BB9</t>
  </si>
  <si>
    <t>모래</t>
  </si>
  <si>
    <t>도착도</t>
  </si>
  <si>
    <t>자재 71</t>
  </si>
  <si>
    <t>5BB2830A5BD3E02C28E1A44C36787C03368BBA</t>
  </si>
  <si>
    <t>0101175BB2830A5BD3E02C28E1A44C36787C03368BBA</t>
  </si>
  <si>
    <t>잡석</t>
  </si>
  <si>
    <t>자재 72</t>
  </si>
  <si>
    <t>5BB2830A5BD3E02C28E1A44C36787C03368BB4</t>
  </si>
  <si>
    <t>0101175BB2830A5BD3E02C28E1A44C36787C03368BB4</t>
  </si>
  <si>
    <t>010118  작 업 부 산 물</t>
  </si>
  <si>
    <t>010118</t>
  </si>
  <si>
    <t>철강설</t>
  </si>
  <si>
    <t>철강설, 고철, 작업설부산물</t>
  </si>
  <si>
    <t>자재 31</t>
  </si>
  <si>
    <t>5B97A3AE59AC102B2F2CEC1A0999F8B1A9E0CA</t>
  </si>
  <si>
    <t>0101185B97A3AE59AC102B2F2CEC1A0999F8B1A9E0CA</t>
  </si>
  <si>
    <t>010119  운    반    비</t>
  </si>
  <si>
    <t>010119</t>
  </si>
  <si>
    <t>운반비(트레일러 20ton+크레인 10ton)</t>
  </si>
  <si>
    <t>철근, L:10km, (하치장→가공공장)</t>
  </si>
  <si>
    <t>산근 7</t>
  </si>
  <si>
    <t>5C9E332D553CC027271F74E2A91B2C</t>
  </si>
  <si>
    <t>0101195C9E332D553CC027271F74E2A91B2C</t>
  </si>
  <si>
    <t>철근, L:70km, (가공공장→공사현장)</t>
  </si>
  <si>
    <t>산근 8</t>
  </si>
  <si>
    <t>5C9E332D553CC027271F74E2ACEF4B</t>
  </si>
  <si>
    <t>0101195C9E332D553CC027271F74E2ACEF4B</t>
  </si>
  <si>
    <t>관급자재하차비</t>
  </si>
  <si>
    <t>지게차 2.5ton</t>
  </si>
  <si>
    <t>일</t>
  </si>
  <si>
    <t>호표 100</t>
  </si>
  <si>
    <t>5B8543AC5C22102B2BB7EC6C297F5842D3EE1D30</t>
  </si>
  <si>
    <t>0101195B8543AC5C22102B2BB7EC6C297F5842D3EE1D30</t>
  </si>
  <si>
    <t>010120  건설폐기물처리비[별도집계]</t>
  </si>
  <si>
    <t>010120</t>
  </si>
  <si>
    <t>5</t>
  </si>
  <si>
    <t>폐기물처리비</t>
  </si>
  <si>
    <t>폐콘크리트</t>
  </si>
  <si>
    <t>톤</t>
  </si>
  <si>
    <t>자재 196</t>
  </si>
  <si>
    <t>5BB29310587C402A2DD465BE30E0A21AC51718</t>
  </si>
  <si>
    <t>0101205BB29310587C402A2DD465BE30E0A21AC51718</t>
  </si>
  <si>
    <t>혼합폐기물(불연성.가연성)+가연성5%</t>
  </si>
  <si>
    <t>자재 197</t>
  </si>
  <si>
    <t>5BB29310587C402A2DD465BE30E0A21AC5167C</t>
  </si>
  <si>
    <t>0101205BB29310587C402A2DD465BE30E0A21AC5167C</t>
  </si>
  <si>
    <t>혼합폐기물(폐보드류,폐판넬등)+가연성5%</t>
  </si>
  <si>
    <t>자재 198</t>
  </si>
  <si>
    <t>5BB29310587C402A2DD465BE30E0A21AC5167D</t>
  </si>
  <si>
    <t>0101205BB29310587C402A2DD465BE30E0A21AC5167D</t>
  </si>
  <si>
    <t>폐목재</t>
  </si>
  <si>
    <t>자재 199</t>
  </si>
  <si>
    <t>5BB29310587C402A2DD465BE30E0A21AC519CF</t>
  </si>
  <si>
    <t>0101205BB29310587C402A2DD465BE30E0A21AC519CF</t>
  </si>
  <si>
    <t>폐합성수지</t>
  </si>
  <si>
    <t>자재 200</t>
  </si>
  <si>
    <t>5BB29310587C402A2DD465BE30E0A21AC519C1</t>
  </si>
  <si>
    <t>0101205BB29310587C402A2DD465BE30E0A21AC519C1</t>
  </si>
  <si>
    <t>건설폐기물상차비[건설폐재류]</t>
  </si>
  <si>
    <t>24톤덤프트럭</t>
  </si>
  <si>
    <t>자재 201</t>
  </si>
  <si>
    <t>5BB29310587C402A2DD465BE30E0A21AC51820</t>
  </si>
  <si>
    <t>0101205BB29310587C402A2DD465BE30E0A21AC51820</t>
  </si>
  <si>
    <t>건설폐기물운반비[건설폐재류]</t>
  </si>
  <si>
    <t>24톤덤프트럭 - 30km이하</t>
  </si>
  <si>
    <t>자재 202</t>
  </si>
  <si>
    <t>5BB29310587C402A2DD465BE30E0A21AC51826</t>
  </si>
  <si>
    <t>0101205BB29310587C402A2DD465BE30E0A21AC51826</t>
  </si>
  <si>
    <t>건설폐기물상차비[혼합건설폐기물]</t>
  </si>
  <si>
    <t>24톤암롤트럭</t>
  </si>
  <si>
    <t>자재 203</t>
  </si>
  <si>
    <t>5BB29310587C402A2DD465BE30E0A21AC51824</t>
  </si>
  <si>
    <t>0101205BB29310587C402A2DD465BE30E0A21AC51824</t>
  </si>
  <si>
    <t>건설폐기물운반비[혼합건설폐기물]</t>
  </si>
  <si>
    <t>24톤암롤트럭 - 30km이하</t>
  </si>
  <si>
    <t>자재 204</t>
  </si>
  <si>
    <t>5BB29310587C402A2DD465BE30E0A21AC5182A</t>
  </si>
  <si>
    <t>0101205BB29310587C402A2DD465BE30E0A21AC5182A</t>
  </si>
  <si>
    <t>010121  도 급 자 관 급[별도집계]</t>
  </si>
  <si>
    <t>010121</t>
  </si>
  <si>
    <t>6</t>
  </si>
  <si>
    <t>레미콘</t>
  </si>
  <si>
    <t>자재 114</t>
  </si>
  <si>
    <t>5BB2830A5BA6A02629A117587134B331C735B5</t>
  </si>
  <si>
    <t>0101215BB2830A5BA6A02629A117587134B331C735B5</t>
  </si>
  <si>
    <t>자재 115</t>
  </si>
  <si>
    <t>5BB2830A5BA6A02629A117587134B331C735B0</t>
  </si>
  <si>
    <t>0101215BB2830A5BA6A02629A117587134B331C735B0</t>
  </si>
  <si>
    <t>이형봉강(SD350/SD400), HD-10</t>
  </si>
  <si>
    <t>자재 116</t>
  </si>
  <si>
    <t>5BB2830A5BA6A02629A117587134B331C735B2</t>
  </si>
  <si>
    <t>0101215BB2830A5BA6A02629A117587134B331C735B2</t>
  </si>
  <si>
    <t>이형봉강(SD350/SD400), HD-13</t>
  </si>
  <si>
    <t>자재 117</t>
  </si>
  <si>
    <t>5BB2830A5BA6A02629A117587134B331C735B3</t>
  </si>
  <si>
    <t>0101215BB2830A5BA6A02629A117587134B331C735B3</t>
  </si>
  <si>
    <t>이형봉강(SD350/SD400), HD-16</t>
  </si>
  <si>
    <t>자재 118</t>
  </si>
  <si>
    <t>5BB2830A5BA6A02629A117587134B331C735BC</t>
  </si>
  <si>
    <t>0101215BB2830A5BA6A02629A117587134B331C735BC</t>
  </si>
  <si>
    <t>이형봉강(SD350/SD400), HD-19</t>
  </si>
  <si>
    <t>자재 119</t>
  </si>
  <si>
    <t>5BB2830A5BA6A02629A117587134B331C735BD</t>
  </si>
  <si>
    <t>0101215BB2830A5BA6A02629A117587134B331C735BD</t>
  </si>
  <si>
    <t>조달수수료</t>
  </si>
  <si>
    <t>주재료비의 0.54%</t>
  </si>
  <si>
    <t>식</t>
  </si>
  <si>
    <t>5D86C3DD5D0C202F2F1FFA4A1B5C001</t>
  </si>
  <si>
    <t>0101215D86C3DD5D0C202F2F1FFA4A1B5C001</t>
  </si>
  <si>
    <t>단수정리</t>
  </si>
  <si>
    <t>천원미만절사</t>
  </si>
  <si>
    <t>자재 224</t>
  </si>
  <si>
    <t>5D2923705572402A2BEF8A66503B1DC41C28FA</t>
  </si>
  <si>
    <t>0101215D2923705572402A2BEF8A66503B1DC41C28FA</t>
  </si>
  <si>
    <t>010122  재해예방기술지도[별도집계]</t>
  </si>
  <si>
    <t>010122</t>
  </si>
  <si>
    <t>8</t>
  </si>
  <si>
    <t>재해예방기술지도</t>
  </si>
  <si>
    <t>호표 101</t>
  </si>
  <si>
    <t>5CBC13195ACCC0212B5D2D4815D6BB</t>
  </si>
  <si>
    <t>0101225CBC13195ACCC0212B5D2D4815D6BB</t>
  </si>
  <si>
    <t>0102  ◆ 기계설비공사 ◆</t>
  </si>
  <si>
    <t>0102</t>
  </si>
  <si>
    <t>010201  기계 설비 공사</t>
  </si>
  <si>
    <t>010201</t>
  </si>
  <si>
    <t>기계설비공사</t>
  </si>
  <si>
    <t>자재 225</t>
  </si>
  <si>
    <t>5D2923705572402A2BEF8A66503B1DC41C28FC</t>
  </si>
  <si>
    <t>0102015D2923705572402A2BEF8A66503B1DC41C28FC</t>
  </si>
  <si>
    <t>비      고</t>
  </si>
  <si>
    <t>A</t>
  </si>
  <si>
    <t>코드</t>
  </si>
  <si>
    <t>C</t>
  </si>
  <si>
    <t>조달청가격</t>
  </si>
  <si>
    <t>거래가격</t>
  </si>
  <si>
    <t>유통물가</t>
  </si>
  <si>
    <t>물가자료</t>
  </si>
  <si>
    <t>조사가격</t>
  </si>
  <si>
    <t>공 사 원 가 계 산 서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</si>
  <si>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</si>
  <si>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</si>
  <si>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</si>
  <si>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</si>
  <si>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</si>
  <si>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</si>
  <si>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</si>
  <si>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</si>
  <si>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</si>
  <si>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</si>
  <si>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</si>
  <si>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</si>
  <si>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</si>
  <si>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</si>
  <si>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</si>
  <si>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</si>
  <si>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</si>
  <si>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</si>
  <si>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</si>
  <si>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</si>
  <si>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경              비</t>
  </si>
  <si>
    <t>C4</t>
  </si>
  <si>
    <t>산  재  보  험  료</t>
  </si>
  <si>
    <t>노무비 * 3.56%</t>
  </si>
  <si>
    <t>C5</t>
  </si>
  <si>
    <t>고  용  보  험  료</t>
  </si>
  <si>
    <t>노무비 * 1.01%</t>
  </si>
  <si>
    <t>C6</t>
  </si>
  <si>
    <t>국민  건강  보험료</t>
  </si>
  <si>
    <t>직접노무비 * 3.545%</t>
  </si>
  <si>
    <t>C7</t>
  </si>
  <si>
    <t>국민  연금  보험료</t>
  </si>
  <si>
    <t>직접노무비 * 4.5%</t>
  </si>
  <si>
    <t>CB</t>
  </si>
  <si>
    <t>노인장기요양보험료</t>
  </si>
  <si>
    <t>건강보험료 * 12.95%</t>
  </si>
  <si>
    <t>C8</t>
  </si>
  <si>
    <t>퇴직  공제  부금비</t>
  </si>
  <si>
    <t>직접노무비 * 2.3%</t>
  </si>
  <si>
    <t>CA</t>
  </si>
  <si>
    <t>산업안전보건관리비</t>
  </si>
  <si>
    <t>(재료비+직노+도관/1.1) * 2.93%</t>
  </si>
  <si>
    <t>적용</t>
  </si>
  <si>
    <t>CD</t>
  </si>
  <si>
    <t>(재료비+직노) * 2.93%*1.2</t>
  </si>
  <si>
    <t>비적용</t>
  </si>
  <si>
    <t>CG</t>
  </si>
  <si>
    <t>기   타    경   비</t>
  </si>
  <si>
    <t>CH</t>
  </si>
  <si>
    <t>환  경  보  전  비</t>
  </si>
  <si>
    <t>(재료비+직노+경비) * 0.5%</t>
  </si>
  <si>
    <t>CK</t>
  </si>
  <si>
    <t>하도급지급보증수수료</t>
  </si>
  <si>
    <t>(재료비+직노+경비) * 0.081%</t>
  </si>
  <si>
    <t>CL</t>
  </si>
  <si>
    <t>건설기계대여금지급보증서발급수수료</t>
  </si>
  <si>
    <t>(재료비+직노+경비) * 0.07%</t>
  </si>
  <si>
    <t>CS</t>
  </si>
  <si>
    <t>S1</t>
  </si>
  <si>
    <t>계</t>
  </si>
  <si>
    <t>D1</t>
  </si>
  <si>
    <t>일  반  관  리  비</t>
  </si>
  <si>
    <t>D2</t>
  </si>
  <si>
    <t>이              윤</t>
  </si>
  <si>
    <t>D4</t>
  </si>
  <si>
    <t>건설폐기물처리비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</si>
  <si>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</si>
  <si>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</si>
  <si>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</si>
  <si>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</si>
  <si>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</si>
  <si>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</si>
  <si>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</si>
  <si>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DL</t>
  </si>
  <si>
    <t>도 급 자 관 급</t>
  </si>
  <si>
    <t>DN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</si>
  <si>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</si>
  <si>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</si>
  <si>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</si>
  <si>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</si>
  <si>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</si>
  <si>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</si>
  <si>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</si>
  <si>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</si>
  <si>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</si>
  <si>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</si>
  <si>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</si>
  <si>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</si>
  <si>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</si>
  <si>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</si>
  <si>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</si>
  <si>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</si>
  <si>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</si>
  <si>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</si>
  <si>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</si>
  <si>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</si>
  <si>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</si>
  <si>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</si>
  <si>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</si>
  <si>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</si>
  <si>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</si>
  <si>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</si>
  <si>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</si>
  <si>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</si>
  <si>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단가 순서</t>
  </si>
  <si>
    <t>공종구분명</t>
  </si>
  <si>
    <t>원가비목코드</t>
  </si>
  <si>
    <t>작 업 부 산 물</t>
  </si>
  <si>
    <t>운    반    비</t>
  </si>
  <si>
    <t>C1</t>
  </si>
  <si>
    <t>품 질 관 리 비</t>
  </si>
  <si>
    <t>CE</t>
  </si>
  <si>
    <t>관 급 자 관 급</t>
  </si>
  <si>
    <t>DM</t>
  </si>
  <si>
    <t>...</t>
  </si>
  <si>
    <t>건      축</t>
    <phoneticPr fontId="1" type="noConversion"/>
  </si>
  <si>
    <t>기      계</t>
    <phoneticPr fontId="1" type="noConversion"/>
  </si>
  <si>
    <t>계 * 5.02%</t>
    <phoneticPr fontId="1" type="noConversion"/>
  </si>
  <si>
    <t>(노무비+경비+일반관리비) * 10.39%</t>
    <phoneticPr fontId="1" type="noConversion"/>
  </si>
  <si>
    <t>천단위조정</t>
    <phoneticPr fontId="1" type="noConversion"/>
  </si>
  <si>
    <t>합      계</t>
    <phoneticPr fontId="1" type="noConversion"/>
  </si>
  <si>
    <t>직접노무비 * 12.6%</t>
    <phoneticPr fontId="1" type="noConversion"/>
  </si>
  <si>
    <t>(재료비+노무비) * 5.2%</t>
    <phoneticPr fontId="1" type="noConversion"/>
  </si>
  <si>
    <t>공사명 : 동두천소방서 구내식당 증축공사</t>
    <phoneticPr fontId="1" type="noConversion"/>
  </si>
  <si>
    <t>[ 동두천소방서 구내식당 증축공사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</si>
</sst>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0" fontId="3" fillId="0" borderId="5" xfId="0" quotePrefix="1" applyFont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 wrapText="1"/>
    </xf>
    <xf numFmtId="0" fontId="0" fillId="2" borderId="0" xfId="0" quotePrefix="1" applyFill="1">
      <alignment vertical="center"/>
    </xf>
    <xf numFmtId="176" fontId="3" fillId="2" borderId="5" xfId="0" applyNumberFormat="1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quotePrefix="1" applyFont="1" applyFill="1" applyBorder="1" applyAlignment="1">
      <alignment vertical="center" wrapText="1"/>
    </xf>
    <xf numFmtId="0" fontId="3" fillId="0" borderId="0" xfId="0" quotePrefix="1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1" xfId="0" quotePrefix="1" applyFont="1" applyFill="1" applyBorder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quotePrefix="1" applyFont="1" applyFill="1" applyAlignment="1">
      <alignment horizontal="centerContinuous" vertical="center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76" fontId="3" fillId="0" borderId="4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vertical="top"/>
    </xf>
    <xf numFmtId="0" fontId="4" fillId="0" borderId="4" xfId="0" quotePrefix="1" applyFont="1" applyFill="1" applyBorder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176" fontId="3" fillId="0" borderId="5" xfId="0" applyNumberFormat="1" applyFont="1" applyFill="1" applyBorder="1" applyAlignment="1">
      <alignment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right" vertical="center"/>
    </xf>
    <xf numFmtId="0" fontId="3" fillId="0" borderId="5" xfId="0" quotePrefix="1" applyFont="1" applyBorder="1" applyAlignment="1">
      <alignment horizontal="distributed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 wrapText="1"/>
    </xf>
    <xf numFmtId="0" fontId="3" fillId="0" borderId="0" xfId="0" quotePrefix="1" applyFont="1" applyFill="1">
      <alignment vertical="center"/>
    </xf>
  </cellXfs>
  <cellStyles count="3">
    <cellStyle name="표준" xfId="0" builtinId="0"/>
    <cellStyle name="표준 3 2 3 2" xfId="1"/>
    <cellStyle name="표준 7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B1" zoomScale="85" zoomScaleNormal="85" zoomScaleSheetLayoutView="85" workbookViewId="0">
      <pane xSplit="3" ySplit="3" topLeftCell="E4" activePane="bottomRight" state="frozen"/>
      <selection activeCell="B1" sqref="B1"/>
      <selection pane="topRight" activeCell="E1" sqref="E1"/>
      <selection pane="bottomLeft" activeCell="B5" sqref="B5"/>
      <selection pane="bottomRight" activeCell="H11" sqref="H11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7" width="15.625" customWidth="1"/>
    <col min="8" max="8" width="60.625" customWidth="1"/>
    <col min="9" max="9" width="25.625" customWidth="1"/>
  </cols>
  <sheetData>
    <row r="1" spans="1:9" ht="24" customHeight="1" x14ac:dyDescent="0.3">
      <c r="B1" s="32" t="s">
        <v>894</v>
      </c>
      <c r="C1" s="32"/>
      <c r="D1" s="32"/>
      <c r="E1" s="32"/>
      <c r="F1" s="32"/>
      <c r="G1" s="32"/>
      <c r="H1" s="32"/>
      <c r="I1" s="32"/>
    </row>
    <row r="2" spans="1:9" ht="21.95" customHeight="1" x14ac:dyDescent="0.3">
      <c r="B2" s="33" t="s">
        <v>1018</v>
      </c>
      <c r="C2" s="33"/>
      <c r="D2" s="33"/>
      <c r="E2" s="33"/>
      <c r="F2" s="1"/>
      <c r="G2" s="1"/>
      <c r="H2" s="34"/>
      <c r="I2" s="34"/>
    </row>
    <row r="3" spans="1:9" ht="21.95" customHeight="1" x14ac:dyDescent="0.3">
      <c r="B3" s="36" t="s">
        <v>895</v>
      </c>
      <c r="C3" s="36"/>
      <c r="D3" s="36"/>
      <c r="E3" s="4" t="s">
        <v>1015</v>
      </c>
      <c r="F3" s="4" t="s">
        <v>1010</v>
      </c>
      <c r="G3" s="4" t="s">
        <v>1011</v>
      </c>
      <c r="H3" s="4" t="s">
        <v>896</v>
      </c>
      <c r="I3" s="4" t="s">
        <v>885</v>
      </c>
    </row>
    <row r="4" spans="1:9" s="12" customFormat="1" ht="21.95" customHeight="1" x14ac:dyDescent="0.3">
      <c r="A4" s="14" t="s">
        <v>901</v>
      </c>
      <c r="B4" s="35" t="s">
        <v>897</v>
      </c>
      <c r="C4" s="35" t="s">
        <v>898</v>
      </c>
      <c r="D4" s="31" t="s">
        <v>902</v>
      </c>
      <c r="E4" s="30">
        <f>F4+G4</f>
        <v>0</v>
      </c>
      <c r="F4" s="30">
        <f>TRUNC(공종별집계표!F6, 0)</f>
        <v>0</v>
      </c>
      <c r="G4" s="30">
        <f>TRUNC(공종별집계표!F29, 0)</f>
        <v>0</v>
      </c>
      <c r="H4" s="17" t="s">
        <v>51</v>
      </c>
      <c r="I4" s="17" t="s">
        <v>51</v>
      </c>
    </row>
    <row r="5" spans="1:9" ht="21.95" customHeight="1" x14ac:dyDescent="0.3">
      <c r="A5" s="1" t="s">
        <v>903</v>
      </c>
      <c r="B5" s="35"/>
      <c r="C5" s="35"/>
      <c r="D5" s="4" t="s">
        <v>904</v>
      </c>
      <c r="E5" s="5">
        <v>0</v>
      </c>
      <c r="F5" s="5">
        <v>0</v>
      </c>
      <c r="G5" s="5">
        <v>0</v>
      </c>
      <c r="H5" s="3" t="s">
        <v>51</v>
      </c>
      <c r="I5" s="3" t="s">
        <v>51</v>
      </c>
    </row>
    <row r="6" spans="1:9" ht="21.95" customHeight="1" x14ac:dyDescent="0.3">
      <c r="A6" s="1" t="s">
        <v>905</v>
      </c>
      <c r="B6" s="35"/>
      <c r="C6" s="35"/>
      <c r="D6" s="4" t="s">
        <v>906</v>
      </c>
      <c r="E6" s="5">
        <v>0</v>
      </c>
      <c r="F6" s="5">
        <v>0</v>
      </c>
      <c r="G6" s="5">
        <v>0</v>
      </c>
      <c r="H6" s="3" t="s">
        <v>51</v>
      </c>
      <c r="I6" s="3" t="s">
        <v>51</v>
      </c>
    </row>
    <row r="7" spans="1:9" ht="21.95" customHeight="1" x14ac:dyDescent="0.3">
      <c r="A7" s="1" t="s">
        <v>907</v>
      </c>
      <c r="B7" s="35"/>
      <c r="C7" s="35"/>
      <c r="D7" s="4" t="s">
        <v>908</v>
      </c>
      <c r="E7" s="5">
        <f>TRUNC(E4+E5-E6, 0)</f>
        <v>0</v>
      </c>
      <c r="F7" s="5">
        <f>TRUNC(F4+F5-F6, 0)</f>
        <v>0</v>
      </c>
      <c r="G7" s="5">
        <f>TRUNC(G4+G5-G6, 0)</f>
        <v>0</v>
      </c>
      <c r="H7" s="3" t="s">
        <v>51</v>
      </c>
      <c r="I7" s="3" t="s">
        <v>51</v>
      </c>
    </row>
    <row r="8" spans="1:9" s="12" customFormat="1" ht="21.95" customHeight="1" x14ac:dyDescent="0.3">
      <c r="A8" s="14" t="s">
        <v>909</v>
      </c>
      <c r="B8" s="35"/>
      <c r="C8" s="35" t="s">
        <v>899</v>
      </c>
      <c r="D8" s="31" t="s">
        <v>910</v>
      </c>
      <c r="E8" s="30">
        <f>TRUNC(공종별집계표!H5, 0)</f>
        <v>0</v>
      </c>
      <c r="F8" s="30">
        <f>TRUNC(공종별집계표!H6, 0)</f>
        <v>0</v>
      </c>
      <c r="G8" s="30">
        <f>TRUNC(공종별집계표!H29, 0)</f>
        <v>0</v>
      </c>
      <c r="H8" s="17" t="s">
        <v>51</v>
      </c>
      <c r="I8" s="17" t="s">
        <v>51</v>
      </c>
    </row>
    <row r="9" spans="1:9" ht="21.95" customHeight="1" x14ac:dyDescent="0.3">
      <c r="A9" s="1" t="s">
        <v>911</v>
      </c>
      <c r="B9" s="35"/>
      <c r="C9" s="35"/>
      <c r="D9" s="4" t="s">
        <v>912</v>
      </c>
      <c r="E9" s="5">
        <f>TRUNC(E8*0.122, 0)</f>
        <v>0</v>
      </c>
      <c r="F9" s="5">
        <f>TRUNC(F8*0.126, 0)</f>
        <v>0</v>
      </c>
      <c r="G9" s="5">
        <f>TRUNC(G8*0.126, 0)</f>
        <v>0</v>
      </c>
      <c r="H9" s="3" t="s">
        <v>1016</v>
      </c>
      <c r="I9" s="3" t="s">
        <v>51</v>
      </c>
    </row>
    <row r="10" spans="1:9" ht="21.95" customHeight="1" x14ac:dyDescent="0.3">
      <c r="A10" s="1" t="s">
        <v>913</v>
      </c>
      <c r="B10" s="35"/>
      <c r="C10" s="35"/>
      <c r="D10" s="4" t="s">
        <v>908</v>
      </c>
      <c r="E10" s="5">
        <f>TRUNC(E8+E9, 0)</f>
        <v>0</v>
      </c>
      <c r="F10" s="5">
        <f>TRUNC(F8+F9, 0)</f>
        <v>0</v>
      </c>
      <c r="G10" s="5">
        <f>TRUNC(G8+G9, 0)</f>
        <v>0</v>
      </c>
      <c r="H10" s="3" t="s">
        <v>51</v>
      </c>
      <c r="I10" s="3" t="s">
        <v>51</v>
      </c>
    </row>
    <row r="11" spans="1:9" s="12" customFormat="1" ht="21.95" customHeight="1" x14ac:dyDescent="0.3">
      <c r="A11" s="14" t="s">
        <v>914</v>
      </c>
      <c r="B11" s="35"/>
      <c r="C11" s="35" t="s">
        <v>900</v>
      </c>
      <c r="D11" s="31" t="s">
        <v>915</v>
      </c>
      <c r="E11" s="30">
        <f>TRUNC(공종별집계표!J5, 0)</f>
        <v>0</v>
      </c>
      <c r="F11" s="30">
        <f>TRUNC(공종별집계표!J6, 0)</f>
        <v>0</v>
      </c>
      <c r="G11" s="30">
        <f>TRUNC(공종별집계표!J29, 0)</f>
        <v>0</v>
      </c>
      <c r="H11" s="17" t="s">
        <v>51</v>
      </c>
      <c r="I11" s="17" t="s">
        <v>51</v>
      </c>
    </row>
    <row r="12" spans="1:9" ht="21.95" customHeight="1" x14ac:dyDescent="0.3">
      <c r="A12" s="1" t="s">
        <v>916</v>
      </c>
      <c r="B12" s="35"/>
      <c r="C12" s="35"/>
      <c r="D12" s="4" t="s">
        <v>917</v>
      </c>
      <c r="E12" s="5">
        <f>TRUNC(F12+G12, 0)</f>
        <v>0</v>
      </c>
      <c r="F12" s="5">
        <f>TRUNC(F10*0.0356, 0)</f>
        <v>0</v>
      </c>
      <c r="G12" s="5">
        <f>TRUNC(G10*0.0356, 0)</f>
        <v>0</v>
      </c>
      <c r="H12" s="3" t="s">
        <v>918</v>
      </c>
      <c r="I12" s="3" t="s">
        <v>51</v>
      </c>
    </row>
    <row r="13" spans="1:9" ht="21.95" customHeight="1" x14ac:dyDescent="0.3">
      <c r="A13" s="1" t="s">
        <v>919</v>
      </c>
      <c r="B13" s="35"/>
      <c r="C13" s="35"/>
      <c r="D13" s="4" t="s">
        <v>920</v>
      </c>
      <c r="E13" s="5">
        <f t="shared" ref="E13:E23" si="0">TRUNC(F13+G13, 0)</f>
        <v>0</v>
      </c>
      <c r="F13" s="5">
        <f>TRUNC(F10*0.0101, 0)</f>
        <v>0</v>
      </c>
      <c r="G13" s="5">
        <f>TRUNC(G10*0.0101, 0)</f>
        <v>0</v>
      </c>
      <c r="H13" s="3" t="s">
        <v>921</v>
      </c>
      <c r="I13" s="3" t="s">
        <v>51</v>
      </c>
    </row>
    <row r="14" spans="1:9" ht="21.95" customHeight="1" x14ac:dyDescent="0.3">
      <c r="A14" s="1" t="s">
        <v>922</v>
      </c>
      <c r="B14" s="35"/>
      <c r="C14" s="35"/>
      <c r="D14" s="4" t="s">
        <v>923</v>
      </c>
      <c r="E14" s="5">
        <f t="shared" si="0"/>
        <v>0</v>
      </c>
      <c r="F14" s="5">
        <f>TRUNC(F8*0.03545, 0)</f>
        <v>0</v>
      </c>
      <c r="G14" s="5">
        <f>TRUNC(G8*0.03545, 0)</f>
        <v>0</v>
      </c>
      <c r="H14" s="3" t="s">
        <v>924</v>
      </c>
      <c r="I14" s="3" t="s">
        <v>51</v>
      </c>
    </row>
    <row r="15" spans="1:9" ht="21.95" customHeight="1" x14ac:dyDescent="0.3">
      <c r="A15" s="1" t="s">
        <v>925</v>
      </c>
      <c r="B15" s="35"/>
      <c r="C15" s="35"/>
      <c r="D15" s="4" t="s">
        <v>926</v>
      </c>
      <c r="E15" s="5">
        <f t="shared" si="0"/>
        <v>0</v>
      </c>
      <c r="F15" s="5">
        <f>TRUNC(F8*0.045, 0)</f>
        <v>0</v>
      </c>
      <c r="G15" s="5">
        <f>TRUNC(G8*0.045, 0)</f>
        <v>0</v>
      </c>
      <c r="H15" s="3" t="s">
        <v>927</v>
      </c>
      <c r="I15" s="3" t="s">
        <v>51</v>
      </c>
    </row>
    <row r="16" spans="1:9" ht="21.95" customHeight="1" x14ac:dyDescent="0.3">
      <c r="A16" s="1" t="s">
        <v>928</v>
      </c>
      <c r="B16" s="35"/>
      <c r="C16" s="35"/>
      <c r="D16" s="4" t="s">
        <v>929</v>
      </c>
      <c r="E16" s="5">
        <f t="shared" si="0"/>
        <v>0</v>
      </c>
      <c r="F16" s="5">
        <f>TRUNC(F14*0.1295, 0)</f>
        <v>0</v>
      </c>
      <c r="G16" s="5">
        <f>TRUNC(G14*0.1295, 0)</f>
        <v>0</v>
      </c>
      <c r="H16" s="3" t="s">
        <v>930</v>
      </c>
      <c r="I16" s="3" t="s">
        <v>51</v>
      </c>
    </row>
    <row r="17" spans="1:9" ht="21.95" customHeight="1" x14ac:dyDescent="0.3">
      <c r="A17" s="1" t="s">
        <v>931</v>
      </c>
      <c r="B17" s="35"/>
      <c r="C17" s="35"/>
      <c r="D17" s="4" t="s">
        <v>932</v>
      </c>
      <c r="E17" s="5">
        <f t="shared" si="0"/>
        <v>0</v>
      </c>
      <c r="F17" s="5">
        <f>TRUNC(F8*0.023, 0)</f>
        <v>0</v>
      </c>
      <c r="G17" s="5">
        <f>TRUNC(G8*0.023, 0)</f>
        <v>0</v>
      </c>
      <c r="H17" s="3" t="s">
        <v>933</v>
      </c>
      <c r="I17" s="3" t="s">
        <v>51</v>
      </c>
    </row>
    <row r="18" spans="1:9" ht="21.95" customHeight="1" x14ac:dyDescent="0.3">
      <c r="A18" s="1" t="s">
        <v>934</v>
      </c>
      <c r="B18" s="35"/>
      <c r="C18" s="35"/>
      <c r="D18" s="4" t="s">
        <v>935</v>
      </c>
      <c r="E18" s="5">
        <f t="shared" si="0"/>
        <v>0</v>
      </c>
      <c r="F18" s="5">
        <f>TRUNC((F7+F8+(0/1.1))*0.0293, 0)</f>
        <v>0</v>
      </c>
      <c r="G18" s="5">
        <f>TRUNC((G7+G8+(0/1.1))*0.0293, 0)</f>
        <v>0</v>
      </c>
      <c r="H18" s="3" t="s">
        <v>936</v>
      </c>
      <c r="I18" s="3" t="s">
        <v>937</v>
      </c>
    </row>
    <row r="19" spans="1:9" s="8" customFormat="1" ht="21.95" customHeight="1" x14ac:dyDescent="0.3">
      <c r="A19" s="6" t="s">
        <v>938</v>
      </c>
      <c r="B19" s="35"/>
      <c r="C19" s="35"/>
      <c r="D19" s="9" t="s">
        <v>935</v>
      </c>
      <c r="E19" s="7">
        <f t="shared" si="0"/>
        <v>0</v>
      </c>
      <c r="F19" s="7">
        <f>TRUNC((F7+F8)*0.0293*1.2, 0)</f>
        <v>0</v>
      </c>
      <c r="G19" s="7">
        <f>TRUNC((G7+G8)*0.0293*1.2, 0)</f>
        <v>0</v>
      </c>
      <c r="H19" s="10" t="s">
        <v>939</v>
      </c>
      <c r="I19" s="10" t="s">
        <v>940</v>
      </c>
    </row>
    <row r="20" spans="1:9" ht="21.95" customHeight="1" x14ac:dyDescent="0.3">
      <c r="A20" s="1" t="s">
        <v>941</v>
      </c>
      <c r="B20" s="35"/>
      <c r="C20" s="35"/>
      <c r="D20" s="4" t="s">
        <v>942</v>
      </c>
      <c r="E20" s="5">
        <f t="shared" si="0"/>
        <v>0</v>
      </c>
      <c r="F20" s="5">
        <f>TRUNC((F7+F10)*0.052, 0)</f>
        <v>0</v>
      </c>
      <c r="G20" s="5">
        <f>TRUNC((G7+G10)*0.052, 0)</f>
        <v>0</v>
      </c>
      <c r="H20" s="3" t="s">
        <v>1017</v>
      </c>
      <c r="I20" s="3" t="s">
        <v>51</v>
      </c>
    </row>
    <row r="21" spans="1:9" ht="21.95" customHeight="1" x14ac:dyDescent="0.3">
      <c r="A21" s="1" t="s">
        <v>943</v>
      </c>
      <c r="B21" s="35"/>
      <c r="C21" s="35"/>
      <c r="D21" s="4" t="s">
        <v>944</v>
      </c>
      <c r="E21" s="5">
        <f t="shared" si="0"/>
        <v>0</v>
      </c>
      <c r="F21" s="5">
        <f>TRUNC((F7+F8+F11)*0.005, 0)</f>
        <v>0</v>
      </c>
      <c r="G21" s="5">
        <f>TRUNC((G7+G8+G11)*0.005, 0)</f>
        <v>0</v>
      </c>
      <c r="H21" s="3" t="s">
        <v>945</v>
      </c>
      <c r="I21" s="3" t="s">
        <v>51</v>
      </c>
    </row>
    <row r="22" spans="1:9" ht="21.95" customHeight="1" x14ac:dyDescent="0.3">
      <c r="A22" s="1" t="s">
        <v>946</v>
      </c>
      <c r="B22" s="35"/>
      <c r="C22" s="35"/>
      <c r="D22" s="4" t="s">
        <v>947</v>
      </c>
      <c r="E22" s="5">
        <f t="shared" si="0"/>
        <v>0</v>
      </c>
      <c r="F22" s="5">
        <f>TRUNC((F7+F8+F11)*0.00081, 0)</f>
        <v>0</v>
      </c>
      <c r="G22" s="5">
        <f>TRUNC((G7+G8+G11)*0.00081, 0)</f>
        <v>0</v>
      </c>
      <c r="H22" s="3" t="s">
        <v>948</v>
      </c>
      <c r="I22" s="3" t="s">
        <v>51</v>
      </c>
    </row>
    <row r="23" spans="1:9" ht="21.95" customHeight="1" x14ac:dyDescent="0.3">
      <c r="A23" s="1" t="s">
        <v>949</v>
      </c>
      <c r="B23" s="35"/>
      <c r="C23" s="35"/>
      <c r="D23" s="4" t="s">
        <v>950</v>
      </c>
      <c r="E23" s="5">
        <f t="shared" si="0"/>
        <v>0</v>
      </c>
      <c r="F23" s="5">
        <f>TRUNC((F7+F8+F11)*0.0007, 0)</f>
        <v>0</v>
      </c>
      <c r="G23" s="5">
        <f>TRUNC((G7+G8+G11)*0.0007, 0)</f>
        <v>0</v>
      </c>
      <c r="H23" s="3" t="s">
        <v>951</v>
      </c>
      <c r="I23" s="3" t="s">
        <v>51</v>
      </c>
    </row>
    <row r="24" spans="1:9" ht="21.95" customHeight="1" x14ac:dyDescent="0.3">
      <c r="A24" s="1" t="s">
        <v>952</v>
      </c>
      <c r="B24" s="35"/>
      <c r="C24" s="35"/>
      <c r="D24" s="4" t="s">
        <v>908</v>
      </c>
      <c r="E24" s="5">
        <f>TRUNC(E11+E12+E13+E14+E15+E17+E18+E16+E20+E21+E22+E23, 0)</f>
        <v>0</v>
      </c>
      <c r="F24" s="5">
        <f>TRUNC(F11+F12+F13+F14+F15+F17+F18+F16+F20+F21+F22+F23, 0)</f>
        <v>0</v>
      </c>
      <c r="G24" s="5">
        <f>TRUNC(G11+G12+G13+G14+G15+G17+G18+G16+G20+G21+G22+G23, 0)</f>
        <v>0</v>
      </c>
      <c r="H24" s="3" t="s">
        <v>51</v>
      </c>
      <c r="I24" s="3" t="s">
        <v>51</v>
      </c>
    </row>
    <row r="25" spans="1:9" ht="21.95" customHeight="1" x14ac:dyDescent="0.3">
      <c r="A25" s="1" t="s">
        <v>953</v>
      </c>
      <c r="B25" s="36" t="s">
        <v>954</v>
      </c>
      <c r="C25" s="36"/>
      <c r="D25" s="36"/>
      <c r="E25" s="5">
        <f>TRUNC(E7+E10+E24, 0)</f>
        <v>0</v>
      </c>
      <c r="F25" s="5">
        <f>TRUNC(F7+F10+F24, 0)</f>
        <v>0</v>
      </c>
      <c r="G25" s="5">
        <f>TRUNC(G7+G10+G24, 0)</f>
        <v>0</v>
      </c>
      <c r="H25" s="3" t="s">
        <v>51</v>
      </c>
      <c r="I25" s="3" t="s">
        <v>51</v>
      </c>
    </row>
    <row r="26" spans="1:9" ht="21.95" customHeight="1" x14ac:dyDescent="0.3">
      <c r="A26" s="1" t="s">
        <v>955</v>
      </c>
      <c r="B26" s="36" t="s">
        <v>956</v>
      </c>
      <c r="C26" s="36"/>
      <c r="D26" s="36"/>
      <c r="E26" s="5">
        <f>TRUNC(F26+G26, 0)</f>
        <v>0</v>
      </c>
      <c r="F26" s="5">
        <f>TRUNC(F25*0.0502, 0)</f>
        <v>0</v>
      </c>
      <c r="G26" s="5">
        <f>TRUNC(G25*0.0502, 0)</f>
        <v>0</v>
      </c>
      <c r="H26" s="3" t="s">
        <v>1012</v>
      </c>
      <c r="I26" s="3" t="s">
        <v>51</v>
      </c>
    </row>
    <row r="27" spans="1:9" ht="21.95" customHeight="1" x14ac:dyDescent="0.3">
      <c r="A27" s="1" t="s">
        <v>957</v>
      </c>
      <c r="B27" s="36" t="s">
        <v>958</v>
      </c>
      <c r="C27" s="36"/>
      <c r="D27" s="36"/>
      <c r="E27" s="5">
        <f t="shared" ref="E27:E31" si="1">TRUNC(F27+G27, 0)</f>
        <v>0</v>
      </c>
      <c r="F27" s="5">
        <f>TRUNC((F10+F24+F26)*0.1039, 0)</f>
        <v>0</v>
      </c>
      <c r="G27" s="5">
        <f>TRUNC((G10+G24+G26)*0.1039, 0)</f>
        <v>0</v>
      </c>
      <c r="H27" s="3" t="s">
        <v>1013</v>
      </c>
      <c r="I27" s="3" t="s">
        <v>51</v>
      </c>
    </row>
    <row r="28" spans="1:9" ht="21.95" customHeight="1" x14ac:dyDescent="0.3">
      <c r="A28" s="1" t="s">
        <v>959</v>
      </c>
      <c r="B28" s="36" t="s">
        <v>960</v>
      </c>
      <c r="C28" s="36"/>
      <c r="D28" s="36"/>
      <c r="E28" s="5">
        <f t="shared" si="1"/>
        <v>0</v>
      </c>
      <c r="F28" s="5">
        <f>TRUNC(공종별집계표!T26, 0)</f>
        <v>0</v>
      </c>
      <c r="G28" s="5">
        <f>TRUNC(공종별집계표!U26, 0)</f>
        <v>0</v>
      </c>
      <c r="H28" s="3" t="s">
        <v>51</v>
      </c>
      <c r="I28" s="3" t="s">
        <v>51</v>
      </c>
    </row>
    <row r="29" spans="1:9" ht="21.95" customHeight="1" x14ac:dyDescent="0.3">
      <c r="A29" s="1" t="s">
        <v>961</v>
      </c>
      <c r="B29" s="36" t="s">
        <v>962</v>
      </c>
      <c r="C29" s="36"/>
      <c r="D29" s="36"/>
      <c r="E29" s="5">
        <f t="shared" si="1"/>
        <v>0</v>
      </c>
      <c r="F29" s="5">
        <f>TRUNC(F25+F26+F27+F28, 0)</f>
        <v>0</v>
      </c>
      <c r="G29" s="5">
        <f>TRUNC(G25+G26+G27+G28, 0)</f>
        <v>0</v>
      </c>
      <c r="H29" s="3" t="s">
        <v>51</v>
      </c>
      <c r="I29" s="3" t="s">
        <v>51</v>
      </c>
    </row>
    <row r="30" spans="1:9" ht="21.95" customHeight="1" x14ac:dyDescent="0.3">
      <c r="A30" s="1" t="s">
        <v>963</v>
      </c>
      <c r="B30" s="36" t="s">
        <v>964</v>
      </c>
      <c r="C30" s="36"/>
      <c r="D30" s="36"/>
      <c r="E30" s="5">
        <f t="shared" si="1"/>
        <v>0</v>
      </c>
      <c r="F30" s="5">
        <f>TRUNC(F29*0.1, 0)</f>
        <v>0</v>
      </c>
      <c r="G30" s="5">
        <f>TRUNC(G29*0.1, 0)</f>
        <v>0</v>
      </c>
      <c r="H30" s="3" t="s">
        <v>965</v>
      </c>
      <c r="I30" s="3" t="s">
        <v>51</v>
      </c>
    </row>
    <row r="31" spans="1:9" s="12" customFormat="1" ht="21.95" customHeight="1" x14ac:dyDescent="0.3">
      <c r="A31" s="14" t="s">
        <v>966</v>
      </c>
      <c r="B31" s="37" t="s">
        <v>967</v>
      </c>
      <c r="C31" s="37"/>
      <c r="D31" s="37"/>
      <c r="E31" s="30">
        <f t="shared" si="1"/>
        <v>0</v>
      </c>
      <c r="F31" s="30">
        <f>TRUNC(F29+F30, 0)</f>
        <v>0</v>
      </c>
      <c r="G31" s="30">
        <f>TRUNC(G29+G30, 0)</f>
        <v>0</v>
      </c>
      <c r="H31" s="17" t="s">
        <v>51</v>
      </c>
      <c r="I31" s="17" t="s">
        <v>51</v>
      </c>
    </row>
    <row r="32" spans="1:9" ht="21.95" customHeight="1" x14ac:dyDescent="0.3">
      <c r="A32" s="1" t="s">
        <v>968</v>
      </c>
      <c r="B32" s="36" t="s">
        <v>969</v>
      </c>
      <c r="C32" s="36"/>
      <c r="D32" s="36"/>
      <c r="E32" s="5">
        <f>TRUNC(공종별집계표!T27, 0)</f>
        <v>0</v>
      </c>
      <c r="F32" s="5">
        <f>TRUNC(공종별집계표!T27, 0)</f>
        <v>0</v>
      </c>
      <c r="G32" s="5">
        <f>TRUNC(공종별집계표!U27, 0)</f>
        <v>0</v>
      </c>
      <c r="H32" s="3" t="s">
        <v>51</v>
      </c>
      <c r="I32" s="3" t="s">
        <v>51</v>
      </c>
    </row>
    <row r="33" spans="1:9" ht="21.95" customHeight="1" x14ac:dyDescent="0.3">
      <c r="A33" s="1" t="s">
        <v>970</v>
      </c>
      <c r="B33" s="36" t="s">
        <v>873</v>
      </c>
      <c r="C33" s="36"/>
      <c r="D33" s="36"/>
      <c r="E33" s="5">
        <f>TRUNC(공종별집계표!T28, 0)</f>
        <v>0</v>
      </c>
      <c r="F33" s="5">
        <f>TRUNC(공종별집계표!T28, 0)</f>
        <v>0</v>
      </c>
      <c r="G33" s="5">
        <f>TRUNC(공종별집계표!U28, 0)</f>
        <v>0</v>
      </c>
      <c r="H33" s="3" t="s">
        <v>51</v>
      </c>
      <c r="I33" s="3" t="s">
        <v>51</v>
      </c>
    </row>
    <row r="34" spans="1:9" ht="21.95" customHeight="1" x14ac:dyDescent="0.3">
      <c r="A34" s="1" t="s">
        <v>971</v>
      </c>
      <c r="B34" s="36" t="s">
        <v>972</v>
      </c>
      <c r="C34" s="36"/>
      <c r="D34" s="36"/>
      <c r="E34" s="5">
        <f>TRUNC(E31+0+E32+E33,-3)</f>
        <v>0</v>
      </c>
      <c r="F34" s="5">
        <f>TRUNC(F31+0+F32+F33, 0)</f>
        <v>0</v>
      </c>
      <c r="G34" s="5">
        <f>TRUNC(G31+0+G32+G33, 0)</f>
        <v>0</v>
      </c>
      <c r="H34" s="3" t="s">
        <v>51</v>
      </c>
      <c r="I34" s="3" t="s">
        <v>1014</v>
      </c>
    </row>
    <row r="36" spans="1:9" x14ac:dyDescent="0.3">
      <c r="F36" s="2"/>
    </row>
  </sheetData>
  <mergeCells count="18"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30:D30"/>
    <mergeCell ref="B1:I1"/>
    <mergeCell ref="B2:E2"/>
    <mergeCell ref="H2:I2"/>
    <mergeCell ref="B4:B24"/>
    <mergeCell ref="C4:C7"/>
    <mergeCell ref="C8:C10"/>
    <mergeCell ref="C11:C24"/>
    <mergeCell ref="B3:D3"/>
  </mergeCells>
  <phoneticPr fontId="1" type="noConversion"/>
  <pageMargins left="0.78740157480314954" right="0" top="0.39370078740157477" bottom="0.39370078740157477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Normal="85" zoomScaleSheetLayoutView="100" workbookViewId="0">
      <pane ySplit="4" topLeftCell="A5" activePane="bottomLeft" state="frozen"/>
      <selection pane="bottomLeft" activeCell="A6" sqref="A6"/>
    </sheetView>
  </sheetViews>
  <sheetFormatPr defaultRowHeight="16.5" x14ac:dyDescent="0.3"/>
  <cols>
    <col min="1" max="1" width="40.625" style="12" customWidth="1"/>
    <col min="2" max="2" width="20.625" style="12" customWidth="1"/>
    <col min="3" max="4" width="4.625" style="12" customWidth="1"/>
    <col min="5" max="12" width="13.625" style="12" customWidth="1"/>
    <col min="13" max="13" width="12.625" style="12" customWidth="1"/>
    <col min="14" max="16" width="2.625" style="12" hidden="1" customWidth="1"/>
    <col min="17" max="19" width="1.625" style="12" hidden="1" customWidth="1"/>
    <col min="20" max="20" width="18.625" style="12" hidden="1" customWidth="1"/>
    <col min="21" max="16384" width="9" style="12"/>
  </cols>
  <sheetData>
    <row r="1" spans="1:20" ht="30" customHeight="1" x14ac:dyDescent="0.3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0" ht="30" customHeight="1" x14ac:dyDescent="0.3">
      <c r="A2" s="18" t="s">
        <v>1019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20" ht="30" customHeight="1" x14ac:dyDescent="0.3">
      <c r="A3" s="38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/>
      <c r="G3" s="38" t="s">
        <v>8</v>
      </c>
      <c r="H3" s="38"/>
      <c r="I3" s="38" t="s">
        <v>9</v>
      </c>
      <c r="J3" s="38"/>
      <c r="K3" s="38" t="s">
        <v>10</v>
      </c>
      <c r="L3" s="38"/>
      <c r="M3" s="38" t="s">
        <v>11</v>
      </c>
      <c r="N3" s="40" t="s">
        <v>12</v>
      </c>
      <c r="O3" s="40" t="s">
        <v>13</v>
      </c>
      <c r="P3" s="40" t="s">
        <v>14</v>
      </c>
      <c r="Q3" s="40" t="s">
        <v>15</v>
      </c>
      <c r="R3" s="40" t="s">
        <v>16</v>
      </c>
      <c r="S3" s="40" t="s">
        <v>17</v>
      </c>
      <c r="T3" s="40" t="s">
        <v>18</v>
      </c>
    </row>
    <row r="4" spans="1:20" ht="30" customHeight="1" x14ac:dyDescent="0.3">
      <c r="A4" s="39"/>
      <c r="B4" s="39"/>
      <c r="C4" s="39"/>
      <c r="D4" s="39"/>
      <c r="E4" s="28" t="s">
        <v>6</v>
      </c>
      <c r="F4" s="28" t="s">
        <v>7</v>
      </c>
      <c r="G4" s="28" t="s">
        <v>6</v>
      </c>
      <c r="H4" s="28" t="s">
        <v>7</v>
      </c>
      <c r="I4" s="28" t="s">
        <v>6</v>
      </c>
      <c r="J4" s="28" t="s">
        <v>7</v>
      </c>
      <c r="K4" s="28" t="s">
        <v>6</v>
      </c>
      <c r="L4" s="28" t="s">
        <v>7</v>
      </c>
      <c r="M4" s="39"/>
      <c r="N4" s="40"/>
      <c r="O4" s="40"/>
      <c r="P4" s="40"/>
      <c r="Q4" s="40"/>
      <c r="R4" s="40"/>
      <c r="S4" s="40"/>
      <c r="T4" s="40"/>
    </row>
    <row r="5" spans="1:20" ht="30" customHeight="1" x14ac:dyDescent="0.3">
      <c r="A5" s="13" t="s">
        <v>50</v>
      </c>
      <c r="B5" s="13" t="s">
        <v>51</v>
      </c>
      <c r="C5" s="13" t="s">
        <v>51</v>
      </c>
      <c r="D5" s="21">
        <v>1</v>
      </c>
      <c r="E5" s="22">
        <f>F6+F29</f>
        <v>0</v>
      </c>
      <c r="F5" s="22">
        <f t="shared" ref="F5:F30" si="0">E5*D5</f>
        <v>0</v>
      </c>
      <c r="G5" s="22">
        <f>H6+H29</f>
        <v>0</v>
      </c>
      <c r="H5" s="22">
        <f t="shared" ref="H5:H30" si="1">G5*D5</f>
        <v>0</v>
      </c>
      <c r="I5" s="22">
        <f>J6+J29</f>
        <v>0</v>
      </c>
      <c r="J5" s="22">
        <f t="shared" ref="J5:J30" si="2">I5*D5</f>
        <v>0</v>
      </c>
      <c r="K5" s="22">
        <f t="shared" ref="K5:K30" si="3">E5+G5+I5</f>
        <v>0</v>
      </c>
      <c r="L5" s="22">
        <f t="shared" ref="L5:L30" si="4">F5+H5+J5</f>
        <v>0</v>
      </c>
      <c r="M5" s="13" t="s">
        <v>51</v>
      </c>
      <c r="N5" s="14" t="s">
        <v>52</v>
      </c>
      <c r="O5" s="14" t="s">
        <v>51</v>
      </c>
      <c r="P5" s="14" t="s">
        <v>51</v>
      </c>
      <c r="Q5" s="14" t="s">
        <v>51</v>
      </c>
      <c r="R5" s="12">
        <v>1</v>
      </c>
      <c r="S5" s="14" t="s">
        <v>51</v>
      </c>
      <c r="T5" s="29"/>
    </row>
    <row r="6" spans="1:20" ht="30" customHeight="1" x14ac:dyDescent="0.3">
      <c r="A6" s="13" t="s">
        <v>53</v>
      </c>
      <c r="B6" s="13" t="s">
        <v>51</v>
      </c>
      <c r="C6" s="13" t="s">
        <v>51</v>
      </c>
      <c r="D6" s="21">
        <v>1</v>
      </c>
      <c r="E6" s="22">
        <f>F7+F8+F9+F10+F11+F12+F13+F14+F15+F16+F17+F18+F19+F20+F21+F22+F23+F24+F25</f>
        <v>0</v>
      </c>
      <c r="F6" s="22">
        <f t="shared" si="0"/>
        <v>0</v>
      </c>
      <c r="G6" s="22">
        <f>H7+H8+H9+H10+H11+H12+H13+H14+H15+H16+H17+H18+H19+H20+H21+H22+H23+H24+H25</f>
        <v>0</v>
      </c>
      <c r="H6" s="22">
        <f t="shared" si="1"/>
        <v>0</v>
      </c>
      <c r="I6" s="22">
        <f>J7+J8+J9+J10+J11+J12+J13+J14+J15+J16+J17+J18+J19+J20+J21+J22+J23+J24+J25</f>
        <v>0</v>
      </c>
      <c r="J6" s="22">
        <f t="shared" si="2"/>
        <v>0</v>
      </c>
      <c r="K6" s="22">
        <f t="shared" si="3"/>
        <v>0</v>
      </c>
      <c r="L6" s="22">
        <f t="shared" si="4"/>
        <v>0</v>
      </c>
      <c r="M6" s="13" t="s">
        <v>51</v>
      </c>
      <c r="N6" s="14" t="s">
        <v>54</v>
      </c>
      <c r="O6" s="14" t="s">
        <v>51</v>
      </c>
      <c r="P6" s="14" t="s">
        <v>52</v>
      </c>
      <c r="Q6" s="14" t="s">
        <v>51</v>
      </c>
      <c r="R6" s="12">
        <v>2</v>
      </c>
      <c r="S6" s="14" t="s">
        <v>51</v>
      </c>
      <c r="T6" s="29"/>
    </row>
    <row r="7" spans="1:20" ht="30" customHeight="1" x14ac:dyDescent="0.3">
      <c r="A7" s="13" t="s">
        <v>55</v>
      </c>
      <c r="B7" s="13" t="s">
        <v>51</v>
      </c>
      <c r="C7" s="13" t="s">
        <v>51</v>
      </c>
      <c r="D7" s="21">
        <v>1</v>
      </c>
      <c r="E7" s="22">
        <f>공종별내역서!F27</f>
        <v>0</v>
      </c>
      <c r="F7" s="22">
        <f t="shared" si="0"/>
        <v>0</v>
      </c>
      <c r="G7" s="22">
        <f>공종별내역서!H27</f>
        <v>0</v>
      </c>
      <c r="H7" s="22">
        <f t="shared" si="1"/>
        <v>0</v>
      </c>
      <c r="I7" s="22">
        <f>공종별내역서!J27</f>
        <v>0</v>
      </c>
      <c r="J7" s="22">
        <f t="shared" si="2"/>
        <v>0</v>
      </c>
      <c r="K7" s="22">
        <f t="shared" si="3"/>
        <v>0</v>
      </c>
      <c r="L7" s="22">
        <f t="shared" si="4"/>
        <v>0</v>
      </c>
      <c r="M7" s="13" t="s">
        <v>51</v>
      </c>
      <c r="N7" s="14" t="s">
        <v>56</v>
      </c>
      <c r="O7" s="14" t="s">
        <v>51</v>
      </c>
      <c r="P7" s="14" t="s">
        <v>54</v>
      </c>
      <c r="Q7" s="14" t="s">
        <v>51</v>
      </c>
      <c r="R7" s="12">
        <v>3</v>
      </c>
      <c r="S7" s="14" t="s">
        <v>51</v>
      </c>
      <c r="T7" s="29"/>
    </row>
    <row r="8" spans="1:20" ht="30" customHeight="1" x14ac:dyDescent="0.3">
      <c r="A8" s="13" t="s">
        <v>123</v>
      </c>
      <c r="B8" s="13" t="s">
        <v>51</v>
      </c>
      <c r="C8" s="13" t="s">
        <v>51</v>
      </c>
      <c r="D8" s="21">
        <v>1</v>
      </c>
      <c r="E8" s="22">
        <f>공종별내역서!F51</f>
        <v>0</v>
      </c>
      <c r="F8" s="22">
        <f t="shared" si="0"/>
        <v>0</v>
      </c>
      <c r="G8" s="22">
        <f>공종별내역서!H51</f>
        <v>0</v>
      </c>
      <c r="H8" s="22">
        <f t="shared" si="1"/>
        <v>0</v>
      </c>
      <c r="I8" s="22">
        <f>공종별내역서!J51</f>
        <v>0</v>
      </c>
      <c r="J8" s="22">
        <f t="shared" si="2"/>
        <v>0</v>
      </c>
      <c r="K8" s="22">
        <f t="shared" si="3"/>
        <v>0</v>
      </c>
      <c r="L8" s="22">
        <f t="shared" si="4"/>
        <v>0</v>
      </c>
      <c r="M8" s="13" t="s">
        <v>51</v>
      </c>
      <c r="N8" s="14" t="s">
        <v>124</v>
      </c>
      <c r="O8" s="14" t="s">
        <v>51</v>
      </c>
      <c r="P8" s="14" t="s">
        <v>54</v>
      </c>
      <c r="Q8" s="14" t="s">
        <v>51</v>
      </c>
      <c r="R8" s="12">
        <v>3</v>
      </c>
      <c r="S8" s="14" t="s">
        <v>51</v>
      </c>
      <c r="T8" s="29"/>
    </row>
    <row r="9" spans="1:20" ht="30" customHeight="1" x14ac:dyDescent="0.3">
      <c r="A9" s="13" t="s">
        <v>145</v>
      </c>
      <c r="B9" s="13" t="s">
        <v>51</v>
      </c>
      <c r="C9" s="13" t="s">
        <v>51</v>
      </c>
      <c r="D9" s="21">
        <v>1</v>
      </c>
      <c r="E9" s="22">
        <f>공종별내역서!F75</f>
        <v>0</v>
      </c>
      <c r="F9" s="22">
        <f t="shared" si="0"/>
        <v>0</v>
      </c>
      <c r="G9" s="22">
        <f>공종별내역서!H75</f>
        <v>0</v>
      </c>
      <c r="H9" s="22">
        <f t="shared" si="1"/>
        <v>0</v>
      </c>
      <c r="I9" s="22">
        <f>공종별내역서!J75</f>
        <v>0</v>
      </c>
      <c r="J9" s="22">
        <f t="shared" si="2"/>
        <v>0</v>
      </c>
      <c r="K9" s="22">
        <f t="shared" si="3"/>
        <v>0</v>
      </c>
      <c r="L9" s="22">
        <f t="shared" si="4"/>
        <v>0</v>
      </c>
      <c r="M9" s="13" t="s">
        <v>51</v>
      </c>
      <c r="N9" s="14" t="s">
        <v>146</v>
      </c>
      <c r="O9" s="14" t="s">
        <v>51</v>
      </c>
      <c r="P9" s="14" t="s">
        <v>54</v>
      </c>
      <c r="Q9" s="14" t="s">
        <v>51</v>
      </c>
      <c r="R9" s="12">
        <v>3</v>
      </c>
      <c r="S9" s="14" t="s">
        <v>51</v>
      </c>
      <c r="T9" s="29"/>
    </row>
    <row r="10" spans="1:20" ht="30" customHeight="1" x14ac:dyDescent="0.3">
      <c r="A10" s="13" t="s">
        <v>179</v>
      </c>
      <c r="B10" s="13" t="s">
        <v>51</v>
      </c>
      <c r="C10" s="13" t="s">
        <v>51</v>
      </c>
      <c r="D10" s="21">
        <v>1</v>
      </c>
      <c r="E10" s="22">
        <f>공종별내역서!F99</f>
        <v>0</v>
      </c>
      <c r="F10" s="22">
        <f t="shared" si="0"/>
        <v>0</v>
      </c>
      <c r="G10" s="22">
        <f>공종별내역서!H99</f>
        <v>0</v>
      </c>
      <c r="H10" s="22">
        <f t="shared" si="1"/>
        <v>0</v>
      </c>
      <c r="I10" s="22">
        <f>공종별내역서!J99</f>
        <v>0</v>
      </c>
      <c r="J10" s="22">
        <f t="shared" si="2"/>
        <v>0</v>
      </c>
      <c r="K10" s="22">
        <f t="shared" si="3"/>
        <v>0</v>
      </c>
      <c r="L10" s="22">
        <f t="shared" si="4"/>
        <v>0</v>
      </c>
      <c r="M10" s="13" t="s">
        <v>51</v>
      </c>
      <c r="N10" s="14" t="s">
        <v>180</v>
      </c>
      <c r="O10" s="14" t="s">
        <v>51</v>
      </c>
      <c r="P10" s="14" t="s">
        <v>54</v>
      </c>
      <c r="Q10" s="14" t="s">
        <v>51</v>
      </c>
      <c r="R10" s="12">
        <v>3</v>
      </c>
      <c r="S10" s="14" t="s">
        <v>51</v>
      </c>
      <c r="T10" s="29"/>
    </row>
    <row r="11" spans="1:20" ht="30" customHeight="1" x14ac:dyDescent="0.3">
      <c r="A11" s="13" t="s">
        <v>242</v>
      </c>
      <c r="B11" s="13" t="s">
        <v>51</v>
      </c>
      <c r="C11" s="13" t="s">
        <v>51</v>
      </c>
      <c r="D11" s="21">
        <v>1</v>
      </c>
      <c r="E11" s="22">
        <f>공종별내역서!F123</f>
        <v>0</v>
      </c>
      <c r="F11" s="22">
        <f t="shared" si="0"/>
        <v>0</v>
      </c>
      <c r="G11" s="22">
        <f>공종별내역서!H123</f>
        <v>0</v>
      </c>
      <c r="H11" s="22">
        <f t="shared" si="1"/>
        <v>0</v>
      </c>
      <c r="I11" s="22">
        <f>공종별내역서!J123</f>
        <v>0</v>
      </c>
      <c r="J11" s="22">
        <f t="shared" si="2"/>
        <v>0</v>
      </c>
      <c r="K11" s="22">
        <f t="shared" si="3"/>
        <v>0</v>
      </c>
      <c r="L11" s="22">
        <f t="shared" si="4"/>
        <v>0</v>
      </c>
      <c r="M11" s="13" t="s">
        <v>51</v>
      </c>
      <c r="N11" s="14" t="s">
        <v>243</v>
      </c>
      <c r="O11" s="14" t="s">
        <v>51</v>
      </c>
      <c r="P11" s="14" t="s">
        <v>54</v>
      </c>
      <c r="Q11" s="14" t="s">
        <v>51</v>
      </c>
      <c r="R11" s="12">
        <v>3</v>
      </c>
      <c r="S11" s="14" t="s">
        <v>51</v>
      </c>
      <c r="T11" s="29"/>
    </row>
    <row r="12" spans="1:20" ht="30" customHeight="1" x14ac:dyDescent="0.3">
      <c r="A12" s="13" t="s">
        <v>270</v>
      </c>
      <c r="B12" s="13" t="s">
        <v>51</v>
      </c>
      <c r="C12" s="13" t="s">
        <v>51</v>
      </c>
      <c r="D12" s="21">
        <v>1</v>
      </c>
      <c r="E12" s="22">
        <f>공종별내역서!F147</f>
        <v>0</v>
      </c>
      <c r="F12" s="22">
        <f t="shared" si="0"/>
        <v>0</v>
      </c>
      <c r="G12" s="22">
        <f>공종별내역서!H147</f>
        <v>0</v>
      </c>
      <c r="H12" s="22">
        <f t="shared" si="1"/>
        <v>0</v>
      </c>
      <c r="I12" s="22">
        <f>공종별내역서!J147</f>
        <v>0</v>
      </c>
      <c r="J12" s="22">
        <f t="shared" si="2"/>
        <v>0</v>
      </c>
      <c r="K12" s="22">
        <f t="shared" si="3"/>
        <v>0</v>
      </c>
      <c r="L12" s="22">
        <f t="shared" si="4"/>
        <v>0</v>
      </c>
      <c r="M12" s="13" t="s">
        <v>51</v>
      </c>
      <c r="N12" s="14" t="s">
        <v>271</v>
      </c>
      <c r="O12" s="14" t="s">
        <v>51</v>
      </c>
      <c r="P12" s="14" t="s">
        <v>54</v>
      </c>
      <c r="Q12" s="14" t="s">
        <v>51</v>
      </c>
      <c r="R12" s="12">
        <v>3</v>
      </c>
      <c r="S12" s="14" t="s">
        <v>51</v>
      </c>
      <c r="T12" s="29"/>
    </row>
    <row r="13" spans="1:20" ht="30" customHeight="1" x14ac:dyDescent="0.3">
      <c r="A13" s="13" t="s">
        <v>305</v>
      </c>
      <c r="B13" s="13" t="s">
        <v>51</v>
      </c>
      <c r="C13" s="13" t="s">
        <v>51</v>
      </c>
      <c r="D13" s="21">
        <v>1</v>
      </c>
      <c r="E13" s="22">
        <f>공종별내역서!F171</f>
        <v>0</v>
      </c>
      <c r="F13" s="22">
        <f t="shared" si="0"/>
        <v>0</v>
      </c>
      <c r="G13" s="22">
        <f>공종별내역서!H171</f>
        <v>0</v>
      </c>
      <c r="H13" s="22">
        <f t="shared" si="1"/>
        <v>0</v>
      </c>
      <c r="I13" s="22">
        <f>공종별내역서!J171</f>
        <v>0</v>
      </c>
      <c r="J13" s="22">
        <f t="shared" si="2"/>
        <v>0</v>
      </c>
      <c r="K13" s="22">
        <f t="shared" si="3"/>
        <v>0</v>
      </c>
      <c r="L13" s="22">
        <f t="shared" si="4"/>
        <v>0</v>
      </c>
      <c r="M13" s="13" t="s">
        <v>51</v>
      </c>
      <c r="N13" s="14" t="s">
        <v>306</v>
      </c>
      <c r="O13" s="14" t="s">
        <v>51</v>
      </c>
      <c r="P13" s="14" t="s">
        <v>54</v>
      </c>
      <c r="Q13" s="14" t="s">
        <v>51</v>
      </c>
      <c r="R13" s="12">
        <v>3</v>
      </c>
      <c r="S13" s="14" t="s">
        <v>51</v>
      </c>
      <c r="T13" s="29"/>
    </row>
    <row r="14" spans="1:20" ht="30" customHeight="1" x14ac:dyDescent="0.3">
      <c r="A14" s="13" t="s">
        <v>325</v>
      </c>
      <c r="B14" s="13" t="s">
        <v>51</v>
      </c>
      <c r="C14" s="13" t="s">
        <v>51</v>
      </c>
      <c r="D14" s="21">
        <v>1</v>
      </c>
      <c r="E14" s="22">
        <f>공종별내역서!F195</f>
        <v>0</v>
      </c>
      <c r="F14" s="22">
        <f t="shared" si="0"/>
        <v>0</v>
      </c>
      <c r="G14" s="22">
        <f>공종별내역서!H195</f>
        <v>0</v>
      </c>
      <c r="H14" s="22">
        <f t="shared" si="1"/>
        <v>0</v>
      </c>
      <c r="I14" s="22">
        <f>공종별내역서!J195</f>
        <v>0</v>
      </c>
      <c r="J14" s="22">
        <f t="shared" si="2"/>
        <v>0</v>
      </c>
      <c r="K14" s="22">
        <f t="shared" si="3"/>
        <v>0</v>
      </c>
      <c r="L14" s="22">
        <f t="shared" si="4"/>
        <v>0</v>
      </c>
      <c r="M14" s="13" t="s">
        <v>51</v>
      </c>
      <c r="N14" s="14" t="s">
        <v>326</v>
      </c>
      <c r="O14" s="14" t="s">
        <v>51</v>
      </c>
      <c r="P14" s="14" t="s">
        <v>54</v>
      </c>
      <c r="Q14" s="14" t="s">
        <v>51</v>
      </c>
      <c r="R14" s="12">
        <v>3</v>
      </c>
      <c r="S14" s="14" t="s">
        <v>51</v>
      </c>
      <c r="T14" s="29"/>
    </row>
    <row r="15" spans="1:20" ht="30" customHeight="1" x14ac:dyDescent="0.3">
      <c r="A15" s="13" t="s">
        <v>399</v>
      </c>
      <c r="B15" s="13" t="s">
        <v>51</v>
      </c>
      <c r="C15" s="13" t="s">
        <v>51</v>
      </c>
      <c r="D15" s="21">
        <v>1</v>
      </c>
      <c r="E15" s="22">
        <f>공종별내역서!F219</f>
        <v>0</v>
      </c>
      <c r="F15" s="22">
        <f t="shared" si="0"/>
        <v>0</v>
      </c>
      <c r="G15" s="22">
        <f>공종별내역서!H219</f>
        <v>0</v>
      </c>
      <c r="H15" s="22">
        <f t="shared" si="1"/>
        <v>0</v>
      </c>
      <c r="I15" s="22">
        <f>공종별내역서!J219</f>
        <v>0</v>
      </c>
      <c r="J15" s="22">
        <f t="shared" si="2"/>
        <v>0</v>
      </c>
      <c r="K15" s="22">
        <f t="shared" si="3"/>
        <v>0</v>
      </c>
      <c r="L15" s="22">
        <f t="shared" si="4"/>
        <v>0</v>
      </c>
      <c r="M15" s="13" t="s">
        <v>51</v>
      </c>
      <c r="N15" s="14" t="s">
        <v>400</v>
      </c>
      <c r="O15" s="14" t="s">
        <v>51</v>
      </c>
      <c r="P15" s="14" t="s">
        <v>54</v>
      </c>
      <c r="Q15" s="14" t="s">
        <v>51</v>
      </c>
      <c r="R15" s="12">
        <v>3</v>
      </c>
      <c r="S15" s="14" t="s">
        <v>51</v>
      </c>
      <c r="T15" s="29"/>
    </row>
    <row r="16" spans="1:20" ht="30" customHeight="1" x14ac:dyDescent="0.3">
      <c r="A16" s="13" t="s">
        <v>424</v>
      </c>
      <c r="B16" s="13" t="s">
        <v>51</v>
      </c>
      <c r="C16" s="13" t="s">
        <v>51</v>
      </c>
      <c r="D16" s="21">
        <v>1</v>
      </c>
      <c r="E16" s="22">
        <f>공종별내역서!F243</f>
        <v>0</v>
      </c>
      <c r="F16" s="22">
        <f t="shared" si="0"/>
        <v>0</v>
      </c>
      <c r="G16" s="22">
        <f>공종별내역서!H243</f>
        <v>0</v>
      </c>
      <c r="H16" s="22">
        <f t="shared" si="1"/>
        <v>0</v>
      </c>
      <c r="I16" s="22">
        <f>공종별내역서!J243</f>
        <v>0</v>
      </c>
      <c r="J16" s="22">
        <f t="shared" si="2"/>
        <v>0</v>
      </c>
      <c r="K16" s="22">
        <f t="shared" si="3"/>
        <v>0</v>
      </c>
      <c r="L16" s="22">
        <f t="shared" si="4"/>
        <v>0</v>
      </c>
      <c r="M16" s="13" t="s">
        <v>51</v>
      </c>
      <c r="N16" s="14" t="s">
        <v>425</v>
      </c>
      <c r="O16" s="14" t="s">
        <v>51</v>
      </c>
      <c r="P16" s="14" t="s">
        <v>54</v>
      </c>
      <c r="Q16" s="14" t="s">
        <v>51</v>
      </c>
      <c r="R16" s="12">
        <v>3</v>
      </c>
      <c r="S16" s="14" t="s">
        <v>51</v>
      </c>
      <c r="T16" s="29"/>
    </row>
    <row r="17" spans="1:20" ht="30" customHeight="1" x14ac:dyDescent="0.3">
      <c r="A17" s="13" t="s">
        <v>441</v>
      </c>
      <c r="B17" s="13" t="s">
        <v>51</v>
      </c>
      <c r="C17" s="13" t="s">
        <v>51</v>
      </c>
      <c r="D17" s="21">
        <v>1</v>
      </c>
      <c r="E17" s="22">
        <f>공종별내역서!F267</f>
        <v>0</v>
      </c>
      <c r="F17" s="22">
        <f t="shared" si="0"/>
        <v>0</v>
      </c>
      <c r="G17" s="22">
        <f>공종별내역서!H267</f>
        <v>0</v>
      </c>
      <c r="H17" s="22">
        <f t="shared" si="1"/>
        <v>0</v>
      </c>
      <c r="I17" s="22">
        <f>공종별내역서!J267</f>
        <v>0</v>
      </c>
      <c r="J17" s="22">
        <f t="shared" si="2"/>
        <v>0</v>
      </c>
      <c r="K17" s="22">
        <f t="shared" si="3"/>
        <v>0</v>
      </c>
      <c r="L17" s="22">
        <f t="shared" si="4"/>
        <v>0</v>
      </c>
      <c r="M17" s="13" t="s">
        <v>51</v>
      </c>
      <c r="N17" s="14" t="s">
        <v>442</v>
      </c>
      <c r="O17" s="14" t="s">
        <v>51</v>
      </c>
      <c r="P17" s="14" t="s">
        <v>54</v>
      </c>
      <c r="Q17" s="14" t="s">
        <v>51</v>
      </c>
      <c r="R17" s="12">
        <v>3</v>
      </c>
      <c r="S17" s="14" t="s">
        <v>51</v>
      </c>
      <c r="T17" s="29"/>
    </row>
    <row r="18" spans="1:20" ht="30" customHeight="1" x14ac:dyDescent="0.3">
      <c r="A18" s="13" t="s">
        <v>473</v>
      </c>
      <c r="B18" s="13" t="s">
        <v>51</v>
      </c>
      <c r="C18" s="13" t="s">
        <v>51</v>
      </c>
      <c r="D18" s="21">
        <v>1</v>
      </c>
      <c r="E18" s="22">
        <f>공종별내역서!F291</f>
        <v>0</v>
      </c>
      <c r="F18" s="22">
        <f t="shared" si="0"/>
        <v>0</v>
      </c>
      <c r="G18" s="22">
        <f>공종별내역서!H291</f>
        <v>0</v>
      </c>
      <c r="H18" s="22">
        <f t="shared" si="1"/>
        <v>0</v>
      </c>
      <c r="I18" s="22">
        <f>공종별내역서!J291</f>
        <v>0</v>
      </c>
      <c r="J18" s="22">
        <f t="shared" si="2"/>
        <v>0</v>
      </c>
      <c r="K18" s="22">
        <f t="shared" si="3"/>
        <v>0</v>
      </c>
      <c r="L18" s="22">
        <f t="shared" si="4"/>
        <v>0</v>
      </c>
      <c r="M18" s="13" t="s">
        <v>51</v>
      </c>
      <c r="N18" s="14" t="s">
        <v>474</v>
      </c>
      <c r="O18" s="14" t="s">
        <v>51</v>
      </c>
      <c r="P18" s="14" t="s">
        <v>54</v>
      </c>
      <c r="Q18" s="14" t="s">
        <v>51</v>
      </c>
      <c r="R18" s="12">
        <v>3</v>
      </c>
      <c r="S18" s="14" t="s">
        <v>51</v>
      </c>
      <c r="T18" s="29"/>
    </row>
    <row r="19" spans="1:20" ht="30" customHeight="1" x14ac:dyDescent="0.3">
      <c r="A19" s="13" t="s">
        <v>523</v>
      </c>
      <c r="B19" s="13" t="s">
        <v>51</v>
      </c>
      <c r="C19" s="13" t="s">
        <v>51</v>
      </c>
      <c r="D19" s="21">
        <v>1</v>
      </c>
      <c r="E19" s="22">
        <f>공종별내역서!F339</f>
        <v>0</v>
      </c>
      <c r="F19" s="22">
        <f t="shared" si="0"/>
        <v>0</v>
      </c>
      <c r="G19" s="22">
        <f>공종별내역서!H339</f>
        <v>0</v>
      </c>
      <c r="H19" s="22">
        <f t="shared" si="1"/>
        <v>0</v>
      </c>
      <c r="I19" s="22">
        <f>공종별내역서!J339</f>
        <v>0</v>
      </c>
      <c r="J19" s="22">
        <f t="shared" si="2"/>
        <v>0</v>
      </c>
      <c r="K19" s="22">
        <f t="shared" si="3"/>
        <v>0</v>
      </c>
      <c r="L19" s="22">
        <f t="shared" si="4"/>
        <v>0</v>
      </c>
      <c r="M19" s="13" t="s">
        <v>51</v>
      </c>
      <c r="N19" s="14" t="s">
        <v>524</v>
      </c>
      <c r="O19" s="14" t="s">
        <v>51</v>
      </c>
      <c r="P19" s="14" t="s">
        <v>54</v>
      </c>
      <c r="Q19" s="14" t="s">
        <v>51</v>
      </c>
      <c r="R19" s="12">
        <v>3</v>
      </c>
      <c r="S19" s="14" t="s">
        <v>51</v>
      </c>
      <c r="T19" s="29"/>
    </row>
    <row r="20" spans="1:20" ht="30" customHeight="1" x14ac:dyDescent="0.3">
      <c r="A20" s="13" t="s">
        <v>666</v>
      </c>
      <c r="B20" s="13" t="s">
        <v>51</v>
      </c>
      <c r="C20" s="13" t="s">
        <v>51</v>
      </c>
      <c r="D20" s="21">
        <v>1</v>
      </c>
      <c r="E20" s="22">
        <f>공종별내역서!F363</f>
        <v>0</v>
      </c>
      <c r="F20" s="22">
        <f t="shared" si="0"/>
        <v>0</v>
      </c>
      <c r="G20" s="22">
        <f>공종별내역서!H363</f>
        <v>0</v>
      </c>
      <c r="H20" s="22">
        <f t="shared" si="1"/>
        <v>0</v>
      </c>
      <c r="I20" s="22">
        <f>공종별내역서!J363</f>
        <v>0</v>
      </c>
      <c r="J20" s="22">
        <f t="shared" si="2"/>
        <v>0</v>
      </c>
      <c r="K20" s="22">
        <f t="shared" si="3"/>
        <v>0</v>
      </c>
      <c r="L20" s="22">
        <f t="shared" si="4"/>
        <v>0</v>
      </c>
      <c r="M20" s="13" t="s">
        <v>51</v>
      </c>
      <c r="N20" s="14" t="s">
        <v>667</v>
      </c>
      <c r="O20" s="14" t="s">
        <v>51</v>
      </c>
      <c r="P20" s="14" t="s">
        <v>54</v>
      </c>
      <c r="Q20" s="14" t="s">
        <v>51</v>
      </c>
      <c r="R20" s="12">
        <v>3</v>
      </c>
      <c r="S20" s="14" t="s">
        <v>51</v>
      </c>
      <c r="T20" s="29"/>
    </row>
    <row r="21" spans="1:20" ht="30" customHeight="1" x14ac:dyDescent="0.3">
      <c r="A21" s="13" t="s">
        <v>688</v>
      </c>
      <c r="B21" s="13" t="s">
        <v>51</v>
      </c>
      <c r="C21" s="13" t="s">
        <v>51</v>
      </c>
      <c r="D21" s="21">
        <v>1</v>
      </c>
      <c r="E21" s="22">
        <f>공종별내역서!F387</f>
        <v>0</v>
      </c>
      <c r="F21" s="22">
        <f t="shared" si="0"/>
        <v>0</v>
      </c>
      <c r="G21" s="22">
        <f>공종별내역서!H387</f>
        <v>0</v>
      </c>
      <c r="H21" s="22">
        <f t="shared" si="1"/>
        <v>0</v>
      </c>
      <c r="I21" s="22">
        <f>공종별내역서!J387</f>
        <v>0</v>
      </c>
      <c r="J21" s="22">
        <f t="shared" si="2"/>
        <v>0</v>
      </c>
      <c r="K21" s="22">
        <f t="shared" si="3"/>
        <v>0</v>
      </c>
      <c r="L21" s="22">
        <f t="shared" si="4"/>
        <v>0</v>
      </c>
      <c r="M21" s="13" t="s">
        <v>51</v>
      </c>
      <c r="N21" s="14" t="s">
        <v>689</v>
      </c>
      <c r="O21" s="14" t="s">
        <v>51</v>
      </c>
      <c r="P21" s="14" t="s">
        <v>54</v>
      </c>
      <c r="Q21" s="14" t="s">
        <v>51</v>
      </c>
      <c r="R21" s="12">
        <v>3</v>
      </c>
      <c r="S21" s="14" t="s">
        <v>51</v>
      </c>
      <c r="T21" s="29"/>
    </row>
    <row r="22" spans="1:20" ht="30" customHeight="1" x14ac:dyDescent="0.3">
      <c r="A22" s="13" t="s">
        <v>715</v>
      </c>
      <c r="B22" s="13" t="s">
        <v>51</v>
      </c>
      <c r="C22" s="13" t="s">
        <v>51</v>
      </c>
      <c r="D22" s="21">
        <v>1</v>
      </c>
      <c r="E22" s="22">
        <f>공종별내역서!F411</f>
        <v>0</v>
      </c>
      <c r="F22" s="22">
        <f t="shared" si="0"/>
        <v>0</v>
      </c>
      <c r="G22" s="22">
        <f>공종별내역서!H411</f>
        <v>0</v>
      </c>
      <c r="H22" s="22">
        <f t="shared" si="1"/>
        <v>0</v>
      </c>
      <c r="I22" s="22">
        <f>공종별내역서!J411</f>
        <v>0</v>
      </c>
      <c r="J22" s="22">
        <f t="shared" si="2"/>
        <v>0</v>
      </c>
      <c r="K22" s="22">
        <f t="shared" si="3"/>
        <v>0</v>
      </c>
      <c r="L22" s="22">
        <f t="shared" si="4"/>
        <v>0</v>
      </c>
      <c r="M22" s="13" t="s">
        <v>51</v>
      </c>
      <c r="N22" s="14" t="s">
        <v>716</v>
      </c>
      <c r="O22" s="14" t="s">
        <v>51</v>
      </c>
      <c r="P22" s="14" t="s">
        <v>54</v>
      </c>
      <c r="Q22" s="14" t="s">
        <v>51</v>
      </c>
      <c r="R22" s="12">
        <v>3</v>
      </c>
      <c r="S22" s="14" t="s">
        <v>51</v>
      </c>
      <c r="T22" s="29"/>
    </row>
    <row r="23" spans="1:20" ht="30" customHeight="1" x14ac:dyDescent="0.3">
      <c r="A23" s="13" t="s">
        <v>748</v>
      </c>
      <c r="B23" s="13" t="s">
        <v>51</v>
      </c>
      <c r="C23" s="13" t="s">
        <v>51</v>
      </c>
      <c r="D23" s="21">
        <v>1</v>
      </c>
      <c r="E23" s="22">
        <f>공종별내역서!F435</f>
        <v>0</v>
      </c>
      <c r="F23" s="22">
        <f t="shared" si="0"/>
        <v>0</v>
      </c>
      <c r="G23" s="22">
        <f>공종별내역서!H435</f>
        <v>0</v>
      </c>
      <c r="H23" s="22">
        <f t="shared" si="1"/>
        <v>0</v>
      </c>
      <c r="I23" s="22">
        <f>공종별내역서!J435</f>
        <v>0</v>
      </c>
      <c r="J23" s="22">
        <f t="shared" si="2"/>
        <v>0</v>
      </c>
      <c r="K23" s="22">
        <f t="shared" si="3"/>
        <v>0</v>
      </c>
      <c r="L23" s="22">
        <f t="shared" si="4"/>
        <v>0</v>
      </c>
      <c r="M23" s="13" t="s">
        <v>51</v>
      </c>
      <c r="N23" s="14" t="s">
        <v>749</v>
      </c>
      <c r="O23" s="14" t="s">
        <v>51</v>
      </c>
      <c r="P23" s="14" t="s">
        <v>54</v>
      </c>
      <c r="Q23" s="14" t="s">
        <v>51</v>
      </c>
      <c r="R23" s="12">
        <v>3</v>
      </c>
      <c r="S23" s="14" t="s">
        <v>51</v>
      </c>
      <c r="T23" s="29"/>
    </row>
    <row r="24" spans="1:20" ht="30" customHeight="1" x14ac:dyDescent="0.3">
      <c r="A24" s="13" t="s">
        <v>765</v>
      </c>
      <c r="B24" s="13" t="s">
        <v>51</v>
      </c>
      <c r="C24" s="13" t="s">
        <v>51</v>
      </c>
      <c r="D24" s="21">
        <v>1</v>
      </c>
      <c r="E24" s="22">
        <f>공종별내역서!F459</f>
        <v>0</v>
      </c>
      <c r="F24" s="22">
        <f t="shared" si="0"/>
        <v>0</v>
      </c>
      <c r="G24" s="22">
        <f>공종별내역서!H459</f>
        <v>0</v>
      </c>
      <c r="H24" s="22">
        <f t="shared" si="1"/>
        <v>0</v>
      </c>
      <c r="I24" s="22">
        <f>공종별내역서!J459</f>
        <v>0</v>
      </c>
      <c r="J24" s="22">
        <f t="shared" si="2"/>
        <v>0</v>
      </c>
      <c r="K24" s="22">
        <f t="shared" si="3"/>
        <v>0</v>
      </c>
      <c r="L24" s="22">
        <f t="shared" si="4"/>
        <v>0</v>
      </c>
      <c r="M24" s="13" t="s">
        <v>51</v>
      </c>
      <c r="N24" s="14" t="s">
        <v>766</v>
      </c>
      <c r="O24" s="14" t="s">
        <v>51</v>
      </c>
      <c r="P24" s="14" t="s">
        <v>54</v>
      </c>
      <c r="Q24" s="14" t="s">
        <v>51</v>
      </c>
      <c r="R24" s="12">
        <v>3</v>
      </c>
      <c r="S24" s="14" t="s">
        <v>51</v>
      </c>
      <c r="T24" s="29"/>
    </row>
    <row r="25" spans="1:20" ht="30" customHeight="1" x14ac:dyDescent="0.3">
      <c r="A25" s="13" t="s">
        <v>772</v>
      </c>
      <c r="B25" s="13" t="s">
        <v>51</v>
      </c>
      <c r="C25" s="13" t="s">
        <v>51</v>
      </c>
      <c r="D25" s="21">
        <v>1</v>
      </c>
      <c r="E25" s="22">
        <f>공종별내역서!F483</f>
        <v>0</v>
      </c>
      <c r="F25" s="22">
        <f t="shared" si="0"/>
        <v>0</v>
      </c>
      <c r="G25" s="22">
        <f>공종별내역서!H483</f>
        <v>0</v>
      </c>
      <c r="H25" s="22">
        <f t="shared" si="1"/>
        <v>0</v>
      </c>
      <c r="I25" s="22">
        <f>공종별내역서!J483</f>
        <v>0</v>
      </c>
      <c r="J25" s="22">
        <f t="shared" si="2"/>
        <v>0</v>
      </c>
      <c r="K25" s="22">
        <f t="shared" si="3"/>
        <v>0</v>
      </c>
      <c r="L25" s="22">
        <f t="shared" si="4"/>
        <v>0</v>
      </c>
      <c r="M25" s="13" t="s">
        <v>51</v>
      </c>
      <c r="N25" s="14" t="s">
        <v>773</v>
      </c>
      <c r="O25" s="14" t="s">
        <v>51</v>
      </c>
      <c r="P25" s="14" t="s">
        <v>54</v>
      </c>
      <c r="Q25" s="14" t="s">
        <v>51</v>
      </c>
      <c r="R25" s="12">
        <v>3</v>
      </c>
      <c r="S25" s="14" t="s">
        <v>51</v>
      </c>
      <c r="T25" s="29"/>
    </row>
    <row r="26" spans="1:20" ht="30" customHeight="1" x14ac:dyDescent="0.3">
      <c r="A26" s="13" t="s">
        <v>789</v>
      </c>
      <c r="B26" s="13" t="s">
        <v>51</v>
      </c>
      <c r="C26" s="13" t="s">
        <v>51</v>
      </c>
      <c r="D26" s="21">
        <v>1</v>
      </c>
      <c r="E26" s="22">
        <f>공종별내역서!F507</f>
        <v>0</v>
      </c>
      <c r="F26" s="22">
        <f t="shared" si="0"/>
        <v>0</v>
      </c>
      <c r="G26" s="22">
        <f>공종별내역서!H507</f>
        <v>0</v>
      </c>
      <c r="H26" s="22">
        <f t="shared" si="1"/>
        <v>0</v>
      </c>
      <c r="I26" s="22">
        <f>공종별내역서!J507</f>
        <v>0</v>
      </c>
      <c r="J26" s="22">
        <f t="shared" si="2"/>
        <v>0</v>
      </c>
      <c r="K26" s="22">
        <f t="shared" si="3"/>
        <v>0</v>
      </c>
      <c r="L26" s="22">
        <f t="shared" si="4"/>
        <v>0</v>
      </c>
      <c r="M26" s="13" t="s">
        <v>51</v>
      </c>
      <c r="N26" s="14" t="s">
        <v>790</v>
      </c>
      <c r="O26" s="14" t="s">
        <v>51</v>
      </c>
      <c r="P26" s="14" t="s">
        <v>51</v>
      </c>
      <c r="Q26" s="14" t="s">
        <v>791</v>
      </c>
      <c r="R26" s="12">
        <v>3</v>
      </c>
      <c r="S26" s="14" t="s">
        <v>51</v>
      </c>
      <c r="T26" s="29">
        <f>L26*1</f>
        <v>0</v>
      </c>
    </row>
    <row r="27" spans="1:20" ht="30" customHeight="1" x14ac:dyDescent="0.3">
      <c r="A27" s="13" t="s">
        <v>834</v>
      </c>
      <c r="B27" s="13" t="s">
        <v>51</v>
      </c>
      <c r="C27" s="13" t="s">
        <v>51</v>
      </c>
      <c r="D27" s="21">
        <v>1</v>
      </c>
      <c r="E27" s="22">
        <f>공종별내역서!F531</f>
        <v>0</v>
      </c>
      <c r="F27" s="22">
        <f t="shared" si="0"/>
        <v>0</v>
      </c>
      <c r="G27" s="22">
        <f>공종별내역서!H531</f>
        <v>0</v>
      </c>
      <c r="H27" s="22">
        <f t="shared" si="1"/>
        <v>0</v>
      </c>
      <c r="I27" s="22">
        <f>공종별내역서!J531</f>
        <v>0</v>
      </c>
      <c r="J27" s="22">
        <f t="shared" si="2"/>
        <v>0</v>
      </c>
      <c r="K27" s="22">
        <f t="shared" si="3"/>
        <v>0</v>
      </c>
      <c r="L27" s="22">
        <f t="shared" si="4"/>
        <v>0</v>
      </c>
      <c r="M27" s="13" t="s">
        <v>51</v>
      </c>
      <c r="N27" s="14" t="s">
        <v>835</v>
      </c>
      <c r="O27" s="14" t="s">
        <v>51</v>
      </c>
      <c r="P27" s="14" t="s">
        <v>51</v>
      </c>
      <c r="Q27" s="14" t="s">
        <v>836</v>
      </c>
      <c r="R27" s="12">
        <v>3</v>
      </c>
      <c r="S27" s="14" t="s">
        <v>51</v>
      </c>
      <c r="T27" s="29">
        <f>L27*1</f>
        <v>0</v>
      </c>
    </row>
    <row r="28" spans="1:20" ht="30" customHeight="1" x14ac:dyDescent="0.3">
      <c r="A28" s="13" t="s">
        <v>870</v>
      </c>
      <c r="B28" s="13" t="s">
        <v>51</v>
      </c>
      <c r="C28" s="13" t="s">
        <v>51</v>
      </c>
      <c r="D28" s="21">
        <v>1</v>
      </c>
      <c r="E28" s="22">
        <f>공종별내역서!F555</f>
        <v>0</v>
      </c>
      <c r="F28" s="22">
        <f t="shared" si="0"/>
        <v>0</v>
      </c>
      <c r="G28" s="22">
        <f>공종별내역서!H555</f>
        <v>0</v>
      </c>
      <c r="H28" s="22">
        <f t="shared" si="1"/>
        <v>0</v>
      </c>
      <c r="I28" s="22">
        <f>공종별내역서!J555</f>
        <v>0</v>
      </c>
      <c r="J28" s="22">
        <f t="shared" si="2"/>
        <v>0</v>
      </c>
      <c r="K28" s="22">
        <f t="shared" si="3"/>
        <v>0</v>
      </c>
      <c r="L28" s="22">
        <f t="shared" si="4"/>
        <v>0</v>
      </c>
      <c r="M28" s="13" t="s">
        <v>51</v>
      </c>
      <c r="N28" s="14" t="s">
        <v>871</v>
      </c>
      <c r="O28" s="14" t="s">
        <v>51</v>
      </c>
      <c r="P28" s="14" t="s">
        <v>51</v>
      </c>
      <c r="Q28" s="14" t="s">
        <v>872</v>
      </c>
      <c r="R28" s="12">
        <v>3</v>
      </c>
      <c r="S28" s="14" t="s">
        <v>51</v>
      </c>
      <c r="T28" s="29">
        <f>L28*1</f>
        <v>0</v>
      </c>
    </row>
    <row r="29" spans="1:20" ht="30" customHeight="1" x14ac:dyDescent="0.3">
      <c r="A29" s="13" t="s">
        <v>877</v>
      </c>
      <c r="B29" s="13" t="s">
        <v>51</v>
      </c>
      <c r="C29" s="13" t="s">
        <v>51</v>
      </c>
      <c r="D29" s="21">
        <v>1</v>
      </c>
      <c r="E29" s="22">
        <f>F30</f>
        <v>0</v>
      </c>
      <c r="F29" s="22">
        <f t="shared" si="0"/>
        <v>0</v>
      </c>
      <c r="G29" s="22">
        <f>H30</f>
        <v>0</v>
      </c>
      <c r="H29" s="22">
        <f t="shared" si="1"/>
        <v>0</v>
      </c>
      <c r="I29" s="22">
        <f>J30</f>
        <v>0</v>
      </c>
      <c r="J29" s="22">
        <f t="shared" si="2"/>
        <v>0</v>
      </c>
      <c r="K29" s="22">
        <f t="shared" si="3"/>
        <v>0</v>
      </c>
      <c r="L29" s="22">
        <f t="shared" si="4"/>
        <v>0</v>
      </c>
      <c r="M29" s="13" t="s">
        <v>51</v>
      </c>
      <c r="N29" s="14" t="s">
        <v>878</v>
      </c>
      <c r="O29" s="14" t="s">
        <v>51</v>
      </c>
      <c r="P29" s="14" t="s">
        <v>52</v>
      </c>
      <c r="Q29" s="14" t="s">
        <v>51</v>
      </c>
      <c r="R29" s="12">
        <v>2</v>
      </c>
      <c r="S29" s="14" t="s">
        <v>51</v>
      </c>
      <c r="T29" s="29"/>
    </row>
    <row r="30" spans="1:20" ht="30" customHeight="1" x14ac:dyDescent="0.3">
      <c r="A30" s="13" t="s">
        <v>879</v>
      </c>
      <c r="B30" s="13" t="s">
        <v>51</v>
      </c>
      <c r="C30" s="13" t="s">
        <v>51</v>
      </c>
      <c r="D30" s="21">
        <v>1</v>
      </c>
      <c r="E30" s="22">
        <f>공종별내역서!F579</f>
        <v>0</v>
      </c>
      <c r="F30" s="22">
        <f t="shared" si="0"/>
        <v>0</v>
      </c>
      <c r="G30" s="22">
        <f>공종별내역서!H579</f>
        <v>0</v>
      </c>
      <c r="H30" s="22">
        <f t="shared" si="1"/>
        <v>0</v>
      </c>
      <c r="I30" s="22">
        <f>공종별내역서!J579</f>
        <v>0</v>
      </c>
      <c r="J30" s="22">
        <f t="shared" si="2"/>
        <v>0</v>
      </c>
      <c r="K30" s="22">
        <f t="shared" si="3"/>
        <v>0</v>
      </c>
      <c r="L30" s="22">
        <f t="shared" si="4"/>
        <v>0</v>
      </c>
      <c r="M30" s="13" t="s">
        <v>51</v>
      </c>
      <c r="N30" s="14" t="s">
        <v>880</v>
      </c>
      <c r="O30" s="14" t="s">
        <v>51</v>
      </c>
      <c r="P30" s="14" t="s">
        <v>878</v>
      </c>
      <c r="Q30" s="14" t="s">
        <v>51</v>
      </c>
      <c r="R30" s="12">
        <v>3</v>
      </c>
      <c r="S30" s="14" t="s">
        <v>51</v>
      </c>
      <c r="T30" s="29"/>
    </row>
    <row r="31" spans="1:20" ht="30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T31" s="29"/>
    </row>
    <row r="32" spans="1:20" ht="30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T32" s="29"/>
    </row>
    <row r="33" spans="1:20" ht="30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T33" s="29"/>
    </row>
    <row r="34" spans="1:20" ht="30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T34" s="29"/>
    </row>
    <row r="35" spans="1:20" ht="30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T35" s="29"/>
    </row>
    <row r="36" spans="1:20" ht="30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T36" s="29"/>
    </row>
    <row r="37" spans="1:20" ht="30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T37" s="29"/>
    </row>
    <row r="38" spans="1:20" ht="30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T38" s="29"/>
    </row>
    <row r="39" spans="1:20" ht="30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T39" s="29"/>
    </row>
    <row r="40" spans="1:20" ht="30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T40" s="29"/>
    </row>
    <row r="41" spans="1:20" ht="30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T41" s="29"/>
    </row>
    <row r="42" spans="1:20" ht="30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T42" s="29"/>
    </row>
    <row r="43" spans="1:20" ht="30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T43" s="29"/>
    </row>
    <row r="44" spans="1:20" ht="30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T44" s="29"/>
    </row>
    <row r="45" spans="1:20" ht="30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T45" s="29"/>
    </row>
    <row r="46" spans="1:20" ht="30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T46" s="29"/>
    </row>
    <row r="47" spans="1:20" ht="30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T47" s="29"/>
    </row>
    <row r="48" spans="1:20" ht="30" customHeight="1" x14ac:dyDescent="0.3">
      <c r="A48" s="13" t="s">
        <v>121</v>
      </c>
      <c r="B48" s="21"/>
      <c r="C48" s="21"/>
      <c r="D48" s="21"/>
      <c r="E48" s="21"/>
      <c r="F48" s="22">
        <f>F5</f>
        <v>0</v>
      </c>
      <c r="G48" s="21"/>
      <c r="H48" s="22">
        <f>H5</f>
        <v>0</v>
      </c>
      <c r="I48" s="21"/>
      <c r="J48" s="22">
        <f>J5</f>
        <v>0</v>
      </c>
      <c r="K48" s="21"/>
      <c r="L48" s="22">
        <f>L5</f>
        <v>0</v>
      </c>
      <c r="M48" s="21"/>
      <c r="T48" s="29"/>
    </row>
  </sheetData>
  <mergeCells count="16">
    <mergeCell ref="Q3:Q4"/>
    <mergeCell ref="R3:R4"/>
    <mergeCell ref="S3:S4"/>
    <mergeCell ref="T3:T4"/>
    <mergeCell ref="I3:J3"/>
    <mergeCell ref="K3:L3"/>
    <mergeCell ref="M3:M4"/>
    <mergeCell ref="N3:N4"/>
    <mergeCell ref="O3:O4"/>
    <mergeCell ref="P3:P4"/>
    <mergeCell ref="G3:H3"/>
    <mergeCell ref="A3:A4"/>
    <mergeCell ref="B3:B4"/>
    <mergeCell ref="C3:C4"/>
    <mergeCell ref="D3:D4"/>
    <mergeCell ref="E3:F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9"/>
  <sheetViews>
    <sheetView view="pageBreakPreview" zoomScaleNormal="85" zoomScaleSheetLayoutView="100" workbookViewId="0">
      <pane ySplit="3" topLeftCell="A4" activePane="bottomLeft" state="frozen"/>
      <selection pane="bottomLeft" activeCell="B12" sqref="B12"/>
    </sheetView>
  </sheetViews>
  <sheetFormatPr defaultRowHeight="16.5" x14ac:dyDescent="0.3"/>
  <cols>
    <col min="1" max="2" width="30.625" style="12" customWidth="1"/>
    <col min="3" max="3" width="4.625" style="12" customWidth="1"/>
    <col min="4" max="4" width="8.625" style="12" customWidth="1"/>
    <col min="5" max="12" width="13.625" style="12" customWidth="1"/>
    <col min="13" max="13" width="12.625" style="12" customWidth="1"/>
    <col min="14" max="43" width="2.625" style="12" hidden="1" customWidth="1"/>
    <col min="44" max="44" width="10.625" style="12" hidden="1" customWidth="1"/>
    <col min="45" max="46" width="1.625" style="12" hidden="1" customWidth="1"/>
    <col min="47" max="47" width="24.625" style="12" hidden="1" customWidth="1"/>
    <col min="48" max="48" width="10.625" style="12" hidden="1" customWidth="1"/>
    <col min="49" max="16384" width="9" style="12"/>
  </cols>
  <sheetData>
    <row r="1" spans="1:48" ht="30" customHeight="1" x14ac:dyDescent="0.3">
      <c r="A1" s="18" t="s">
        <v>1019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48" ht="30" customHeight="1" x14ac:dyDescent="0.3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/>
      <c r="G2" s="38" t="s">
        <v>8</v>
      </c>
      <c r="H2" s="38"/>
      <c r="I2" s="38" t="s">
        <v>9</v>
      </c>
      <c r="J2" s="38"/>
      <c r="K2" s="38" t="s">
        <v>10</v>
      </c>
      <c r="L2" s="38"/>
      <c r="M2" s="38" t="s">
        <v>11</v>
      </c>
      <c r="N2" s="40" t="s">
        <v>19</v>
      </c>
      <c r="O2" s="40" t="s">
        <v>13</v>
      </c>
      <c r="P2" s="40" t="s">
        <v>20</v>
      </c>
      <c r="Q2" s="40" t="s">
        <v>12</v>
      </c>
      <c r="R2" s="40" t="s">
        <v>21</v>
      </c>
      <c r="S2" s="40" t="s">
        <v>22</v>
      </c>
      <c r="T2" s="40" t="s">
        <v>23</v>
      </c>
      <c r="U2" s="40" t="s">
        <v>24</v>
      </c>
      <c r="V2" s="40" t="s">
        <v>25</v>
      </c>
      <c r="W2" s="40" t="s">
        <v>26</v>
      </c>
      <c r="X2" s="40" t="s">
        <v>27</v>
      </c>
      <c r="Y2" s="40" t="s">
        <v>28</v>
      </c>
      <c r="Z2" s="40" t="s">
        <v>29</v>
      </c>
      <c r="AA2" s="40" t="s">
        <v>30</v>
      </c>
      <c r="AB2" s="40" t="s">
        <v>31</v>
      </c>
      <c r="AC2" s="40" t="s">
        <v>32</v>
      </c>
      <c r="AD2" s="40" t="s">
        <v>33</v>
      </c>
      <c r="AE2" s="40" t="s">
        <v>34</v>
      </c>
      <c r="AF2" s="40" t="s">
        <v>35</v>
      </c>
      <c r="AG2" s="40" t="s">
        <v>36</v>
      </c>
      <c r="AH2" s="40" t="s">
        <v>37</v>
      </c>
      <c r="AI2" s="40" t="s">
        <v>38</v>
      </c>
      <c r="AJ2" s="40" t="s">
        <v>39</v>
      </c>
      <c r="AK2" s="40" t="s">
        <v>40</v>
      </c>
      <c r="AL2" s="40" t="s">
        <v>41</v>
      </c>
      <c r="AM2" s="40" t="s">
        <v>42</v>
      </c>
      <c r="AN2" s="40" t="s">
        <v>43</v>
      </c>
      <c r="AO2" s="40" t="s">
        <v>44</v>
      </c>
      <c r="AP2" s="40" t="s">
        <v>45</v>
      </c>
      <c r="AQ2" s="40" t="s">
        <v>46</v>
      </c>
      <c r="AR2" s="40" t="s">
        <v>47</v>
      </c>
      <c r="AS2" s="40" t="s">
        <v>15</v>
      </c>
      <c r="AT2" s="40" t="s">
        <v>16</v>
      </c>
      <c r="AU2" s="40" t="s">
        <v>48</v>
      </c>
      <c r="AV2" s="40" t="s">
        <v>49</v>
      </c>
    </row>
    <row r="3" spans="1:48" ht="30" customHeight="1" x14ac:dyDescent="0.3">
      <c r="A3" s="38"/>
      <c r="B3" s="38"/>
      <c r="C3" s="38"/>
      <c r="D3" s="38"/>
      <c r="E3" s="11" t="s">
        <v>6</v>
      </c>
      <c r="F3" s="11" t="s">
        <v>7</v>
      </c>
      <c r="G3" s="11" t="s">
        <v>6</v>
      </c>
      <c r="H3" s="11" t="s">
        <v>7</v>
      </c>
      <c r="I3" s="11" t="s">
        <v>6</v>
      </c>
      <c r="J3" s="11" t="s">
        <v>7</v>
      </c>
      <c r="K3" s="11" t="s">
        <v>6</v>
      </c>
      <c r="L3" s="11" t="s">
        <v>7</v>
      </c>
      <c r="M3" s="38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</row>
    <row r="4" spans="1:48" ht="30" customHeight="1" x14ac:dyDescent="0.3">
      <c r="A4" s="13" t="s">
        <v>55</v>
      </c>
      <c r="B4" s="13" t="s">
        <v>51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1"/>
      <c r="Q4" s="14" t="s">
        <v>56</v>
      </c>
    </row>
    <row r="5" spans="1:48" ht="30" customHeight="1" x14ac:dyDescent="0.3">
      <c r="A5" s="13" t="s">
        <v>57</v>
      </c>
      <c r="B5" s="13" t="s">
        <v>58</v>
      </c>
      <c r="C5" s="13" t="s">
        <v>59</v>
      </c>
      <c r="D5" s="21">
        <v>1</v>
      </c>
      <c r="E5" s="22"/>
      <c r="F5" s="22"/>
      <c r="G5" s="22"/>
      <c r="H5" s="22"/>
      <c r="I5" s="22"/>
      <c r="J5" s="22"/>
      <c r="K5" s="22"/>
      <c r="L5" s="22"/>
      <c r="M5" s="13" t="s">
        <v>60</v>
      </c>
      <c r="N5" s="14" t="s">
        <v>61</v>
      </c>
      <c r="O5" s="14" t="s">
        <v>51</v>
      </c>
      <c r="P5" s="14" t="s">
        <v>51</v>
      </c>
      <c r="Q5" s="14" t="s">
        <v>56</v>
      </c>
      <c r="R5" s="14" t="s">
        <v>62</v>
      </c>
      <c r="S5" s="14" t="s">
        <v>63</v>
      </c>
      <c r="T5" s="14" t="s">
        <v>63</v>
      </c>
      <c r="AR5" s="14" t="s">
        <v>51</v>
      </c>
      <c r="AS5" s="14" t="s">
        <v>51</v>
      </c>
      <c r="AU5" s="14" t="s">
        <v>64</v>
      </c>
      <c r="AV5" s="12">
        <v>146</v>
      </c>
    </row>
    <row r="6" spans="1:48" ht="30" customHeight="1" x14ac:dyDescent="0.3">
      <c r="A6" s="13" t="s">
        <v>65</v>
      </c>
      <c r="B6" s="13" t="s">
        <v>58</v>
      </c>
      <c r="C6" s="13" t="s">
        <v>66</v>
      </c>
      <c r="D6" s="21">
        <v>1</v>
      </c>
      <c r="E6" s="22"/>
      <c r="F6" s="22"/>
      <c r="G6" s="22"/>
      <c r="H6" s="22"/>
      <c r="I6" s="22"/>
      <c r="J6" s="22"/>
      <c r="K6" s="22"/>
      <c r="L6" s="22"/>
      <c r="M6" s="13" t="s">
        <v>67</v>
      </c>
      <c r="N6" s="14" t="s">
        <v>68</v>
      </c>
      <c r="O6" s="14" t="s">
        <v>51</v>
      </c>
      <c r="P6" s="14" t="s">
        <v>51</v>
      </c>
      <c r="Q6" s="14" t="s">
        <v>56</v>
      </c>
      <c r="R6" s="14" t="s">
        <v>62</v>
      </c>
      <c r="S6" s="14" t="s">
        <v>63</v>
      </c>
      <c r="T6" s="14" t="s">
        <v>63</v>
      </c>
      <c r="AR6" s="14" t="s">
        <v>51</v>
      </c>
      <c r="AS6" s="14" t="s">
        <v>51</v>
      </c>
      <c r="AU6" s="14" t="s">
        <v>69</v>
      </c>
      <c r="AV6" s="12">
        <v>147</v>
      </c>
    </row>
    <row r="7" spans="1:48" ht="30" customHeight="1" x14ac:dyDescent="0.3">
      <c r="A7" s="13" t="s">
        <v>70</v>
      </c>
      <c r="B7" s="13" t="s">
        <v>71</v>
      </c>
      <c r="C7" s="13" t="s">
        <v>72</v>
      </c>
      <c r="D7" s="21">
        <v>64</v>
      </c>
      <c r="E7" s="22"/>
      <c r="F7" s="22"/>
      <c r="G7" s="22"/>
      <c r="H7" s="22"/>
      <c r="I7" s="22"/>
      <c r="J7" s="22"/>
      <c r="K7" s="22"/>
      <c r="L7" s="22"/>
      <c r="M7" s="13" t="s">
        <v>73</v>
      </c>
      <c r="N7" s="14" t="s">
        <v>74</v>
      </c>
      <c r="O7" s="14" t="s">
        <v>51</v>
      </c>
      <c r="P7" s="14" t="s">
        <v>51</v>
      </c>
      <c r="Q7" s="14" t="s">
        <v>56</v>
      </c>
      <c r="R7" s="14" t="s">
        <v>62</v>
      </c>
      <c r="S7" s="14" t="s">
        <v>63</v>
      </c>
      <c r="T7" s="14" t="s">
        <v>63</v>
      </c>
      <c r="AR7" s="14" t="s">
        <v>51</v>
      </c>
      <c r="AS7" s="14" t="s">
        <v>51</v>
      </c>
      <c r="AU7" s="14" t="s">
        <v>75</v>
      </c>
      <c r="AV7" s="12">
        <v>148</v>
      </c>
    </row>
    <row r="8" spans="1:48" ht="30" customHeight="1" x14ac:dyDescent="0.3">
      <c r="A8" s="13" t="s">
        <v>76</v>
      </c>
      <c r="B8" s="13" t="s">
        <v>77</v>
      </c>
      <c r="C8" s="13" t="s">
        <v>59</v>
      </c>
      <c r="D8" s="21">
        <v>1</v>
      </c>
      <c r="E8" s="22"/>
      <c r="F8" s="22"/>
      <c r="G8" s="22"/>
      <c r="H8" s="22"/>
      <c r="I8" s="22"/>
      <c r="J8" s="22"/>
      <c r="K8" s="22"/>
      <c r="L8" s="22"/>
      <c r="M8" s="13" t="s">
        <v>78</v>
      </c>
      <c r="N8" s="14" t="s">
        <v>79</v>
      </c>
      <c r="O8" s="14" t="s">
        <v>51</v>
      </c>
      <c r="P8" s="14" t="s">
        <v>51</v>
      </c>
      <c r="Q8" s="14" t="s">
        <v>56</v>
      </c>
      <c r="R8" s="14" t="s">
        <v>62</v>
      </c>
      <c r="S8" s="14" t="s">
        <v>63</v>
      </c>
      <c r="T8" s="14" t="s">
        <v>63</v>
      </c>
      <c r="AR8" s="14" t="s">
        <v>51</v>
      </c>
      <c r="AS8" s="14" t="s">
        <v>51</v>
      </c>
      <c r="AU8" s="14" t="s">
        <v>80</v>
      </c>
      <c r="AV8" s="12">
        <v>149</v>
      </c>
    </row>
    <row r="9" spans="1:48" ht="30" customHeight="1" x14ac:dyDescent="0.3">
      <c r="A9" s="13" t="s">
        <v>81</v>
      </c>
      <c r="B9" s="13" t="s">
        <v>82</v>
      </c>
      <c r="C9" s="13" t="s">
        <v>83</v>
      </c>
      <c r="D9" s="21">
        <v>2</v>
      </c>
      <c r="E9" s="22"/>
      <c r="F9" s="22"/>
      <c r="G9" s="22"/>
      <c r="H9" s="22"/>
      <c r="I9" s="22"/>
      <c r="J9" s="22"/>
      <c r="K9" s="22"/>
      <c r="L9" s="22"/>
      <c r="M9" s="13" t="s">
        <v>84</v>
      </c>
      <c r="N9" s="14" t="s">
        <v>85</v>
      </c>
      <c r="O9" s="14" t="s">
        <v>51</v>
      </c>
      <c r="P9" s="14" t="s">
        <v>51</v>
      </c>
      <c r="Q9" s="14" t="s">
        <v>56</v>
      </c>
      <c r="R9" s="14" t="s">
        <v>62</v>
      </c>
      <c r="S9" s="14" t="s">
        <v>63</v>
      </c>
      <c r="T9" s="14" t="s">
        <v>63</v>
      </c>
      <c r="AR9" s="14" t="s">
        <v>51</v>
      </c>
      <c r="AS9" s="14" t="s">
        <v>51</v>
      </c>
      <c r="AU9" s="14" t="s">
        <v>86</v>
      </c>
      <c r="AV9" s="12">
        <v>8</v>
      </c>
    </row>
    <row r="10" spans="1:48" ht="30" customHeight="1" x14ac:dyDescent="0.3">
      <c r="A10" s="13" t="s">
        <v>87</v>
      </c>
      <c r="B10" s="13" t="s">
        <v>88</v>
      </c>
      <c r="C10" s="13" t="s">
        <v>89</v>
      </c>
      <c r="D10" s="21">
        <v>306</v>
      </c>
      <c r="E10" s="22"/>
      <c r="F10" s="22"/>
      <c r="G10" s="22"/>
      <c r="H10" s="22"/>
      <c r="I10" s="22"/>
      <c r="J10" s="22"/>
      <c r="K10" s="22"/>
      <c r="L10" s="22"/>
      <c r="M10" s="13" t="s">
        <v>90</v>
      </c>
      <c r="N10" s="14" t="s">
        <v>91</v>
      </c>
      <c r="O10" s="14" t="s">
        <v>51</v>
      </c>
      <c r="P10" s="14" t="s">
        <v>51</v>
      </c>
      <c r="Q10" s="14" t="s">
        <v>56</v>
      </c>
      <c r="R10" s="14" t="s">
        <v>62</v>
      </c>
      <c r="S10" s="14" t="s">
        <v>63</v>
      </c>
      <c r="T10" s="14" t="s">
        <v>63</v>
      </c>
      <c r="AR10" s="14" t="s">
        <v>51</v>
      </c>
      <c r="AS10" s="14" t="s">
        <v>51</v>
      </c>
      <c r="AU10" s="14" t="s">
        <v>92</v>
      </c>
      <c r="AV10" s="12">
        <v>150</v>
      </c>
    </row>
    <row r="11" spans="1:48" ht="30" customHeight="1" x14ac:dyDescent="0.3">
      <c r="A11" s="13" t="s">
        <v>93</v>
      </c>
      <c r="B11" s="13" t="s">
        <v>94</v>
      </c>
      <c r="C11" s="13" t="s">
        <v>59</v>
      </c>
      <c r="D11" s="21">
        <v>4</v>
      </c>
      <c r="E11" s="22"/>
      <c r="F11" s="22"/>
      <c r="G11" s="22"/>
      <c r="H11" s="22"/>
      <c r="I11" s="22"/>
      <c r="J11" s="22"/>
      <c r="K11" s="22"/>
      <c r="L11" s="22"/>
      <c r="M11" s="13" t="s">
        <v>95</v>
      </c>
      <c r="N11" s="14" t="s">
        <v>96</v>
      </c>
      <c r="O11" s="14" t="s">
        <v>51</v>
      </c>
      <c r="P11" s="14" t="s">
        <v>51</v>
      </c>
      <c r="Q11" s="14" t="s">
        <v>56</v>
      </c>
      <c r="R11" s="14" t="s">
        <v>62</v>
      </c>
      <c r="S11" s="14" t="s">
        <v>63</v>
      </c>
      <c r="T11" s="14" t="s">
        <v>63</v>
      </c>
      <c r="AR11" s="14" t="s">
        <v>51</v>
      </c>
      <c r="AS11" s="14" t="s">
        <v>51</v>
      </c>
      <c r="AU11" s="14" t="s">
        <v>97</v>
      </c>
      <c r="AV11" s="12">
        <v>10</v>
      </c>
    </row>
    <row r="12" spans="1:48" ht="30" customHeight="1" x14ac:dyDescent="0.3">
      <c r="A12" s="13" t="s">
        <v>93</v>
      </c>
      <c r="B12" s="13" t="s">
        <v>98</v>
      </c>
      <c r="C12" s="13" t="s">
        <v>59</v>
      </c>
      <c r="D12" s="21">
        <v>4</v>
      </c>
      <c r="E12" s="22"/>
      <c r="F12" s="22"/>
      <c r="G12" s="22"/>
      <c r="H12" s="22"/>
      <c r="I12" s="22"/>
      <c r="J12" s="22"/>
      <c r="K12" s="22"/>
      <c r="L12" s="22"/>
      <c r="M12" s="13" t="s">
        <v>99</v>
      </c>
      <c r="N12" s="14" t="s">
        <v>100</v>
      </c>
      <c r="O12" s="14" t="s">
        <v>51</v>
      </c>
      <c r="P12" s="14" t="s">
        <v>51</v>
      </c>
      <c r="Q12" s="14" t="s">
        <v>56</v>
      </c>
      <c r="R12" s="14" t="s">
        <v>62</v>
      </c>
      <c r="S12" s="14" t="s">
        <v>63</v>
      </c>
      <c r="T12" s="14" t="s">
        <v>63</v>
      </c>
      <c r="AR12" s="14" t="s">
        <v>51</v>
      </c>
      <c r="AS12" s="14" t="s">
        <v>51</v>
      </c>
      <c r="AU12" s="14" t="s">
        <v>101</v>
      </c>
      <c r="AV12" s="12">
        <v>11</v>
      </c>
    </row>
    <row r="13" spans="1:48" ht="30" customHeight="1" x14ac:dyDescent="0.3">
      <c r="A13" s="13" t="s">
        <v>102</v>
      </c>
      <c r="B13" s="13" t="s">
        <v>103</v>
      </c>
      <c r="C13" s="13" t="s">
        <v>89</v>
      </c>
      <c r="D13" s="21">
        <v>184</v>
      </c>
      <c r="E13" s="22"/>
      <c r="F13" s="22"/>
      <c r="G13" s="22"/>
      <c r="H13" s="22"/>
      <c r="I13" s="22"/>
      <c r="J13" s="22"/>
      <c r="K13" s="22"/>
      <c r="L13" s="22"/>
      <c r="M13" s="13" t="s">
        <v>104</v>
      </c>
      <c r="N13" s="14" t="s">
        <v>105</v>
      </c>
      <c r="O13" s="14" t="s">
        <v>51</v>
      </c>
      <c r="P13" s="14" t="s">
        <v>51</v>
      </c>
      <c r="Q13" s="14" t="s">
        <v>56</v>
      </c>
      <c r="R13" s="14" t="s">
        <v>62</v>
      </c>
      <c r="S13" s="14" t="s">
        <v>63</v>
      </c>
      <c r="T13" s="14" t="s">
        <v>63</v>
      </c>
      <c r="AR13" s="14" t="s">
        <v>51</v>
      </c>
      <c r="AS13" s="14" t="s">
        <v>51</v>
      </c>
      <c r="AU13" s="14" t="s">
        <v>106</v>
      </c>
      <c r="AV13" s="12">
        <v>270</v>
      </c>
    </row>
    <row r="14" spans="1:48" ht="30" customHeight="1" x14ac:dyDescent="0.3">
      <c r="A14" s="13" t="s">
        <v>107</v>
      </c>
      <c r="B14" s="13" t="s">
        <v>108</v>
      </c>
      <c r="C14" s="13" t="s">
        <v>89</v>
      </c>
      <c r="D14" s="21">
        <v>204</v>
      </c>
      <c r="E14" s="22"/>
      <c r="F14" s="22"/>
      <c r="G14" s="22"/>
      <c r="H14" s="22"/>
      <c r="I14" s="22"/>
      <c r="J14" s="22"/>
      <c r="K14" s="22"/>
      <c r="L14" s="22"/>
      <c r="M14" s="13" t="s">
        <v>109</v>
      </c>
      <c r="N14" s="14" t="s">
        <v>110</v>
      </c>
      <c r="O14" s="14" t="s">
        <v>51</v>
      </c>
      <c r="P14" s="14" t="s">
        <v>51</v>
      </c>
      <c r="Q14" s="14" t="s">
        <v>56</v>
      </c>
      <c r="R14" s="14" t="s">
        <v>62</v>
      </c>
      <c r="S14" s="14" t="s">
        <v>63</v>
      </c>
      <c r="T14" s="14" t="s">
        <v>63</v>
      </c>
      <c r="AR14" s="14" t="s">
        <v>51</v>
      </c>
      <c r="AS14" s="14" t="s">
        <v>51</v>
      </c>
      <c r="AU14" s="14" t="s">
        <v>111</v>
      </c>
      <c r="AV14" s="12">
        <v>13</v>
      </c>
    </row>
    <row r="15" spans="1:48" ht="30" customHeight="1" x14ac:dyDescent="0.3">
      <c r="A15" s="13" t="s">
        <v>112</v>
      </c>
      <c r="B15" s="13" t="s">
        <v>113</v>
      </c>
      <c r="C15" s="13" t="s">
        <v>89</v>
      </c>
      <c r="D15" s="21">
        <v>309</v>
      </c>
      <c r="E15" s="22"/>
      <c r="F15" s="22"/>
      <c r="G15" s="22"/>
      <c r="H15" s="22"/>
      <c r="I15" s="22"/>
      <c r="J15" s="22"/>
      <c r="K15" s="22"/>
      <c r="L15" s="22"/>
      <c r="M15" s="13" t="s">
        <v>114</v>
      </c>
      <c r="N15" s="14" t="s">
        <v>115</v>
      </c>
      <c r="O15" s="14" t="s">
        <v>51</v>
      </c>
      <c r="P15" s="14" t="s">
        <v>51</v>
      </c>
      <c r="Q15" s="14" t="s">
        <v>56</v>
      </c>
      <c r="R15" s="14" t="s">
        <v>62</v>
      </c>
      <c r="S15" s="14" t="s">
        <v>63</v>
      </c>
      <c r="T15" s="14" t="s">
        <v>63</v>
      </c>
      <c r="AR15" s="14" t="s">
        <v>51</v>
      </c>
      <c r="AS15" s="14" t="s">
        <v>51</v>
      </c>
      <c r="AU15" s="14" t="s">
        <v>116</v>
      </c>
      <c r="AV15" s="12">
        <v>14</v>
      </c>
    </row>
    <row r="16" spans="1:48" ht="30" customHeight="1" x14ac:dyDescent="0.3">
      <c r="A16" s="13" t="s">
        <v>117</v>
      </c>
      <c r="B16" s="13" t="s">
        <v>51</v>
      </c>
      <c r="C16" s="13" t="s">
        <v>89</v>
      </c>
      <c r="D16" s="21">
        <v>204</v>
      </c>
      <c r="E16" s="22"/>
      <c r="F16" s="22"/>
      <c r="G16" s="22"/>
      <c r="H16" s="22"/>
      <c r="I16" s="22"/>
      <c r="J16" s="22"/>
      <c r="K16" s="22"/>
      <c r="L16" s="22"/>
      <c r="M16" s="13" t="s">
        <v>118</v>
      </c>
      <c r="N16" s="14" t="s">
        <v>119</v>
      </c>
      <c r="O16" s="14" t="s">
        <v>51</v>
      </c>
      <c r="P16" s="14" t="s">
        <v>51</v>
      </c>
      <c r="Q16" s="14" t="s">
        <v>56</v>
      </c>
      <c r="R16" s="14" t="s">
        <v>62</v>
      </c>
      <c r="S16" s="14" t="s">
        <v>63</v>
      </c>
      <c r="T16" s="14" t="s">
        <v>63</v>
      </c>
      <c r="AR16" s="14" t="s">
        <v>51</v>
      </c>
      <c r="AS16" s="14" t="s">
        <v>51</v>
      </c>
      <c r="AU16" s="14" t="s">
        <v>120</v>
      </c>
      <c r="AV16" s="12">
        <v>15</v>
      </c>
    </row>
    <row r="17" spans="1:48" ht="30" customHeight="1" x14ac:dyDescent="0.3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1"/>
    </row>
    <row r="18" spans="1:48" ht="30" customHeight="1" x14ac:dyDescent="0.3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1"/>
    </row>
    <row r="19" spans="1:48" ht="30" customHeight="1" x14ac:dyDescent="0.3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1"/>
    </row>
    <row r="20" spans="1:48" ht="30" customHeight="1" x14ac:dyDescent="0.3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1"/>
    </row>
    <row r="21" spans="1:48" ht="30" customHeight="1" x14ac:dyDescent="0.3">
      <c r="A21" s="21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1"/>
    </row>
    <row r="22" spans="1:48" ht="30" customHeight="1" x14ac:dyDescent="0.3">
      <c r="A22" s="21"/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1"/>
    </row>
    <row r="23" spans="1:48" ht="30" customHeight="1" x14ac:dyDescent="0.3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1"/>
    </row>
    <row r="24" spans="1:48" ht="30" customHeight="1" x14ac:dyDescent="0.3">
      <c r="A24" s="21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1"/>
    </row>
    <row r="25" spans="1:48" ht="30" customHeight="1" x14ac:dyDescent="0.3">
      <c r="A25" s="21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1"/>
    </row>
    <row r="26" spans="1:48" ht="30" customHeight="1" x14ac:dyDescent="0.3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1"/>
    </row>
    <row r="27" spans="1:48" ht="30" customHeight="1" x14ac:dyDescent="0.3">
      <c r="A27" s="13" t="s">
        <v>121</v>
      </c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1"/>
      <c r="N27" s="12" t="s">
        <v>122</v>
      </c>
    </row>
    <row r="28" spans="1:48" ht="30" customHeight="1" x14ac:dyDescent="0.3">
      <c r="A28" s="13" t="s">
        <v>123</v>
      </c>
      <c r="B28" s="13" t="s">
        <v>51</v>
      </c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1"/>
      <c r="Q28" s="14" t="s">
        <v>124</v>
      </c>
    </row>
    <row r="29" spans="1:48" ht="30" customHeight="1" x14ac:dyDescent="0.3">
      <c r="A29" s="13" t="s">
        <v>125</v>
      </c>
      <c r="B29" s="13" t="s">
        <v>126</v>
      </c>
      <c r="C29" s="13" t="s">
        <v>127</v>
      </c>
      <c r="D29" s="21">
        <v>448</v>
      </c>
      <c r="E29" s="22"/>
      <c r="F29" s="22"/>
      <c r="G29" s="22"/>
      <c r="H29" s="22"/>
      <c r="I29" s="22"/>
      <c r="J29" s="22"/>
      <c r="K29" s="22"/>
      <c r="L29" s="22"/>
      <c r="M29" s="13" t="s">
        <v>128</v>
      </c>
      <c r="N29" s="14" t="s">
        <v>129</v>
      </c>
      <c r="O29" s="14" t="s">
        <v>51</v>
      </c>
      <c r="P29" s="14" t="s">
        <v>51</v>
      </c>
      <c r="Q29" s="14" t="s">
        <v>124</v>
      </c>
      <c r="R29" s="14" t="s">
        <v>63</v>
      </c>
      <c r="S29" s="14" t="s">
        <v>62</v>
      </c>
      <c r="T29" s="14" t="s">
        <v>63</v>
      </c>
      <c r="AR29" s="14" t="s">
        <v>51</v>
      </c>
      <c r="AS29" s="14" t="s">
        <v>51</v>
      </c>
      <c r="AU29" s="14" t="s">
        <v>130</v>
      </c>
      <c r="AV29" s="12">
        <v>17</v>
      </c>
    </row>
    <row r="30" spans="1:48" ht="30" customHeight="1" x14ac:dyDescent="0.3">
      <c r="A30" s="13" t="s">
        <v>131</v>
      </c>
      <c r="B30" s="13" t="s">
        <v>132</v>
      </c>
      <c r="C30" s="13" t="s">
        <v>127</v>
      </c>
      <c r="D30" s="21">
        <v>373</v>
      </c>
      <c r="E30" s="22"/>
      <c r="F30" s="22"/>
      <c r="G30" s="22"/>
      <c r="H30" s="22"/>
      <c r="I30" s="22"/>
      <c r="J30" s="22"/>
      <c r="K30" s="22"/>
      <c r="L30" s="22"/>
      <c r="M30" s="13" t="s">
        <v>133</v>
      </c>
      <c r="N30" s="14" t="s">
        <v>134</v>
      </c>
      <c r="O30" s="14" t="s">
        <v>51</v>
      </c>
      <c r="P30" s="14" t="s">
        <v>51</v>
      </c>
      <c r="Q30" s="14" t="s">
        <v>124</v>
      </c>
      <c r="R30" s="14" t="s">
        <v>63</v>
      </c>
      <c r="S30" s="14" t="s">
        <v>62</v>
      </c>
      <c r="T30" s="14" t="s">
        <v>63</v>
      </c>
      <c r="AR30" s="14" t="s">
        <v>51</v>
      </c>
      <c r="AS30" s="14" t="s">
        <v>51</v>
      </c>
      <c r="AU30" s="14" t="s">
        <v>135</v>
      </c>
      <c r="AV30" s="12">
        <v>18</v>
      </c>
    </row>
    <row r="31" spans="1:48" ht="30" customHeight="1" x14ac:dyDescent="0.3">
      <c r="A31" s="13" t="s">
        <v>136</v>
      </c>
      <c r="B31" s="13" t="s">
        <v>137</v>
      </c>
      <c r="C31" s="13" t="s">
        <v>127</v>
      </c>
      <c r="D31" s="21">
        <v>75</v>
      </c>
      <c r="E31" s="22"/>
      <c r="F31" s="22"/>
      <c r="G31" s="22"/>
      <c r="H31" s="22"/>
      <c r="I31" s="22"/>
      <c r="J31" s="22"/>
      <c r="K31" s="22"/>
      <c r="L31" s="22"/>
      <c r="M31" s="13" t="s">
        <v>138</v>
      </c>
      <c r="N31" s="14" t="s">
        <v>139</v>
      </c>
      <c r="O31" s="14" t="s">
        <v>51</v>
      </c>
      <c r="P31" s="14" t="s">
        <v>51</v>
      </c>
      <c r="Q31" s="14" t="s">
        <v>124</v>
      </c>
      <c r="R31" s="14" t="s">
        <v>63</v>
      </c>
      <c r="S31" s="14" t="s">
        <v>62</v>
      </c>
      <c r="T31" s="14" t="s">
        <v>63</v>
      </c>
      <c r="AR31" s="14" t="s">
        <v>51</v>
      </c>
      <c r="AS31" s="14" t="s">
        <v>51</v>
      </c>
      <c r="AU31" s="14" t="s">
        <v>140</v>
      </c>
      <c r="AV31" s="12">
        <v>19</v>
      </c>
    </row>
    <row r="32" spans="1:48" ht="30" customHeight="1" x14ac:dyDescent="0.3">
      <c r="A32" s="13" t="s">
        <v>141</v>
      </c>
      <c r="B32" s="13" t="s">
        <v>51</v>
      </c>
      <c r="C32" s="13" t="s">
        <v>127</v>
      </c>
      <c r="D32" s="21">
        <v>4</v>
      </c>
      <c r="E32" s="22"/>
      <c r="F32" s="22"/>
      <c r="G32" s="22"/>
      <c r="H32" s="22"/>
      <c r="I32" s="22"/>
      <c r="J32" s="22"/>
      <c r="K32" s="22"/>
      <c r="L32" s="22"/>
      <c r="M32" s="13" t="s">
        <v>142</v>
      </c>
      <c r="N32" s="14" t="s">
        <v>143</v>
      </c>
      <c r="O32" s="14" t="s">
        <v>51</v>
      </c>
      <c r="P32" s="14" t="s">
        <v>51</v>
      </c>
      <c r="Q32" s="14" t="s">
        <v>124</v>
      </c>
      <c r="R32" s="14" t="s">
        <v>62</v>
      </c>
      <c r="S32" s="14" t="s">
        <v>63</v>
      </c>
      <c r="T32" s="14" t="s">
        <v>63</v>
      </c>
      <c r="AR32" s="14" t="s">
        <v>51</v>
      </c>
      <c r="AS32" s="14" t="s">
        <v>51</v>
      </c>
      <c r="AU32" s="14" t="s">
        <v>144</v>
      </c>
      <c r="AV32" s="12">
        <v>20</v>
      </c>
    </row>
    <row r="33" spans="1:13" ht="30" customHeight="1" x14ac:dyDescent="0.3">
      <c r="A33" s="21"/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1"/>
    </row>
    <row r="34" spans="1:13" ht="30" customHeight="1" x14ac:dyDescent="0.3">
      <c r="A34" s="21"/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1"/>
    </row>
    <row r="35" spans="1:13" ht="30" customHeight="1" x14ac:dyDescent="0.3">
      <c r="A35" s="21"/>
      <c r="B35" s="21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1"/>
    </row>
    <row r="36" spans="1:13" ht="30" customHeight="1" x14ac:dyDescent="0.3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1"/>
    </row>
    <row r="37" spans="1:13" ht="30" customHeight="1" x14ac:dyDescent="0.3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2"/>
      <c r="L37" s="22"/>
      <c r="M37" s="21"/>
    </row>
    <row r="38" spans="1:13" ht="30" customHeight="1" x14ac:dyDescent="0.3">
      <c r="A38" s="21"/>
      <c r="B38" s="21"/>
      <c r="C38" s="21"/>
      <c r="D38" s="21"/>
      <c r="E38" s="22"/>
      <c r="F38" s="22"/>
      <c r="G38" s="22"/>
      <c r="H38" s="22"/>
      <c r="I38" s="22"/>
      <c r="J38" s="22"/>
      <c r="K38" s="22"/>
      <c r="L38" s="22"/>
      <c r="M38" s="21"/>
    </row>
    <row r="39" spans="1:13" ht="30" customHeight="1" x14ac:dyDescent="0.3">
      <c r="A39" s="21"/>
      <c r="B39" s="21"/>
      <c r="C39" s="21"/>
      <c r="D39" s="21"/>
      <c r="E39" s="22"/>
      <c r="F39" s="22"/>
      <c r="G39" s="22"/>
      <c r="H39" s="22"/>
      <c r="I39" s="22"/>
      <c r="J39" s="22"/>
      <c r="K39" s="22"/>
      <c r="L39" s="22"/>
      <c r="M39" s="21"/>
    </row>
    <row r="40" spans="1:13" ht="30" customHeight="1" x14ac:dyDescent="0.3">
      <c r="A40" s="21"/>
      <c r="B40" s="21"/>
      <c r="C40" s="21"/>
      <c r="D40" s="21"/>
      <c r="E40" s="22"/>
      <c r="F40" s="22"/>
      <c r="G40" s="22"/>
      <c r="H40" s="22"/>
      <c r="I40" s="22"/>
      <c r="J40" s="22"/>
      <c r="K40" s="22"/>
      <c r="L40" s="22"/>
      <c r="M40" s="21"/>
    </row>
    <row r="41" spans="1:13" ht="30" customHeight="1" x14ac:dyDescent="0.3">
      <c r="A41" s="21"/>
      <c r="B41" s="21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1"/>
    </row>
    <row r="42" spans="1:13" ht="30" customHeight="1" x14ac:dyDescent="0.3">
      <c r="A42" s="21"/>
      <c r="B42" s="21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1"/>
    </row>
    <row r="43" spans="1:13" ht="30" customHeight="1" x14ac:dyDescent="0.3">
      <c r="A43" s="21"/>
      <c r="B43" s="21"/>
      <c r="C43" s="21"/>
      <c r="D43" s="21"/>
      <c r="E43" s="22"/>
      <c r="F43" s="22"/>
      <c r="G43" s="22"/>
      <c r="H43" s="22"/>
      <c r="I43" s="22"/>
      <c r="J43" s="22"/>
      <c r="K43" s="22"/>
      <c r="L43" s="22"/>
      <c r="M43" s="21"/>
    </row>
    <row r="44" spans="1:13" ht="30" customHeight="1" x14ac:dyDescent="0.3">
      <c r="A44" s="21"/>
      <c r="B44" s="21"/>
      <c r="C44" s="21"/>
      <c r="D44" s="21"/>
      <c r="E44" s="22"/>
      <c r="F44" s="22"/>
      <c r="G44" s="22"/>
      <c r="H44" s="22"/>
      <c r="I44" s="22"/>
      <c r="J44" s="22"/>
      <c r="K44" s="22"/>
      <c r="L44" s="22"/>
      <c r="M44" s="21"/>
    </row>
    <row r="45" spans="1:13" ht="30" customHeight="1" x14ac:dyDescent="0.3">
      <c r="A45" s="21"/>
      <c r="B45" s="21"/>
      <c r="C45" s="21"/>
      <c r="D45" s="21"/>
      <c r="E45" s="22"/>
      <c r="F45" s="22"/>
      <c r="G45" s="22"/>
      <c r="H45" s="22"/>
      <c r="I45" s="22"/>
      <c r="J45" s="22"/>
      <c r="K45" s="22"/>
      <c r="L45" s="22"/>
      <c r="M45" s="21"/>
    </row>
    <row r="46" spans="1:13" ht="30" customHeight="1" x14ac:dyDescent="0.3">
      <c r="A46" s="21"/>
      <c r="B46" s="21"/>
      <c r="C46" s="21"/>
      <c r="D46" s="21"/>
      <c r="E46" s="22"/>
      <c r="F46" s="22"/>
      <c r="G46" s="22"/>
      <c r="H46" s="22"/>
      <c r="I46" s="22"/>
      <c r="J46" s="22"/>
      <c r="K46" s="22"/>
      <c r="L46" s="22"/>
      <c r="M46" s="21"/>
    </row>
    <row r="47" spans="1:13" ht="30" customHeight="1" x14ac:dyDescent="0.3">
      <c r="A47" s="21"/>
      <c r="B47" s="21"/>
      <c r="C47" s="21"/>
      <c r="D47" s="21"/>
      <c r="E47" s="22"/>
      <c r="F47" s="22"/>
      <c r="G47" s="22"/>
      <c r="H47" s="22"/>
      <c r="I47" s="22"/>
      <c r="J47" s="22"/>
      <c r="K47" s="22"/>
      <c r="L47" s="22"/>
      <c r="M47" s="21"/>
    </row>
    <row r="48" spans="1:13" ht="30" customHeight="1" x14ac:dyDescent="0.3">
      <c r="A48" s="21"/>
      <c r="B48" s="21"/>
      <c r="C48" s="21"/>
      <c r="D48" s="21"/>
      <c r="E48" s="22"/>
      <c r="F48" s="22"/>
      <c r="G48" s="22"/>
      <c r="H48" s="22"/>
      <c r="I48" s="22"/>
      <c r="J48" s="22"/>
      <c r="K48" s="22"/>
      <c r="L48" s="22"/>
      <c r="M48" s="21"/>
    </row>
    <row r="49" spans="1:48" ht="30" customHeight="1" x14ac:dyDescent="0.3">
      <c r="A49" s="21"/>
      <c r="B49" s="21"/>
      <c r="C49" s="21"/>
      <c r="D49" s="21"/>
      <c r="E49" s="22"/>
      <c r="F49" s="22"/>
      <c r="G49" s="22"/>
      <c r="H49" s="22"/>
      <c r="I49" s="22"/>
      <c r="J49" s="22"/>
      <c r="K49" s="22"/>
      <c r="L49" s="22"/>
      <c r="M49" s="21"/>
    </row>
    <row r="50" spans="1:48" ht="30" customHeight="1" x14ac:dyDescent="0.3">
      <c r="A50" s="21"/>
      <c r="B50" s="21"/>
      <c r="C50" s="21"/>
      <c r="D50" s="21"/>
      <c r="E50" s="22"/>
      <c r="F50" s="22"/>
      <c r="G50" s="22"/>
      <c r="H50" s="22"/>
      <c r="I50" s="22"/>
      <c r="J50" s="22"/>
      <c r="K50" s="22"/>
      <c r="L50" s="22"/>
      <c r="M50" s="21"/>
    </row>
    <row r="51" spans="1:48" ht="30" customHeight="1" x14ac:dyDescent="0.3">
      <c r="A51" s="13" t="s">
        <v>121</v>
      </c>
      <c r="B51" s="21"/>
      <c r="C51" s="21"/>
      <c r="D51" s="21"/>
      <c r="E51" s="22"/>
      <c r="F51" s="22"/>
      <c r="G51" s="22"/>
      <c r="H51" s="22"/>
      <c r="I51" s="22"/>
      <c r="J51" s="22"/>
      <c r="K51" s="22"/>
      <c r="L51" s="22"/>
      <c r="M51" s="21"/>
      <c r="N51" s="12" t="s">
        <v>122</v>
      </c>
    </row>
    <row r="52" spans="1:48" ht="30" customHeight="1" x14ac:dyDescent="0.3">
      <c r="A52" s="13" t="s">
        <v>145</v>
      </c>
      <c r="B52" s="13" t="s">
        <v>51</v>
      </c>
      <c r="C52" s="21"/>
      <c r="D52" s="21"/>
      <c r="E52" s="22"/>
      <c r="F52" s="22"/>
      <c r="G52" s="22"/>
      <c r="H52" s="22"/>
      <c r="I52" s="22"/>
      <c r="J52" s="22"/>
      <c r="K52" s="22"/>
      <c r="L52" s="22"/>
      <c r="M52" s="21"/>
      <c r="Q52" s="14" t="s">
        <v>146</v>
      </c>
    </row>
    <row r="53" spans="1:48" ht="30" customHeight="1" x14ac:dyDescent="0.3">
      <c r="A53" s="13" t="s">
        <v>147</v>
      </c>
      <c r="B53" s="13" t="s">
        <v>148</v>
      </c>
      <c r="C53" s="13" t="s">
        <v>149</v>
      </c>
      <c r="D53" s="21">
        <v>1000</v>
      </c>
      <c r="E53" s="22"/>
      <c r="F53" s="22"/>
      <c r="G53" s="22"/>
      <c r="H53" s="22"/>
      <c r="I53" s="22"/>
      <c r="J53" s="22"/>
      <c r="K53" s="22"/>
      <c r="L53" s="22"/>
      <c r="M53" s="13" t="s">
        <v>150</v>
      </c>
      <c r="N53" s="14" t="s">
        <v>151</v>
      </c>
      <c r="O53" s="14" t="s">
        <v>51</v>
      </c>
      <c r="P53" s="14" t="s">
        <v>51</v>
      </c>
      <c r="Q53" s="14" t="s">
        <v>146</v>
      </c>
      <c r="R53" s="14" t="s">
        <v>63</v>
      </c>
      <c r="S53" s="14" t="s">
        <v>63</v>
      </c>
      <c r="T53" s="14" t="s">
        <v>62</v>
      </c>
      <c r="AR53" s="14" t="s">
        <v>51</v>
      </c>
      <c r="AS53" s="14" t="s">
        <v>51</v>
      </c>
      <c r="AU53" s="14" t="s">
        <v>152</v>
      </c>
      <c r="AV53" s="12">
        <v>244</v>
      </c>
    </row>
    <row r="54" spans="1:48" ht="30" customHeight="1" x14ac:dyDescent="0.3">
      <c r="A54" s="13" t="s">
        <v>153</v>
      </c>
      <c r="B54" s="13" t="s">
        <v>154</v>
      </c>
      <c r="C54" s="13" t="s">
        <v>155</v>
      </c>
      <c r="D54" s="21">
        <v>300</v>
      </c>
      <c r="E54" s="22"/>
      <c r="F54" s="22"/>
      <c r="G54" s="22"/>
      <c r="H54" s="22"/>
      <c r="I54" s="22"/>
      <c r="J54" s="22"/>
      <c r="K54" s="22"/>
      <c r="L54" s="22"/>
      <c r="M54" s="13" t="s">
        <v>156</v>
      </c>
      <c r="N54" s="14" t="s">
        <v>157</v>
      </c>
      <c r="O54" s="14" t="s">
        <v>51</v>
      </c>
      <c r="P54" s="14" t="s">
        <v>51</v>
      </c>
      <c r="Q54" s="14" t="s">
        <v>146</v>
      </c>
      <c r="R54" s="14" t="s">
        <v>63</v>
      </c>
      <c r="S54" s="14" t="s">
        <v>63</v>
      </c>
      <c r="T54" s="14" t="s">
        <v>62</v>
      </c>
      <c r="AR54" s="14" t="s">
        <v>51</v>
      </c>
      <c r="AS54" s="14" t="s">
        <v>51</v>
      </c>
      <c r="AU54" s="14" t="s">
        <v>158</v>
      </c>
      <c r="AV54" s="12">
        <v>245</v>
      </c>
    </row>
    <row r="55" spans="1:48" ht="30" customHeight="1" x14ac:dyDescent="0.3">
      <c r="A55" s="13" t="s">
        <v>159</v>
      </c>
      <c r="B55" s="13" t="s">
        <v>154</v>
      </c>
      <c r="C55" s="13" t="s">
        <v>155</v>
      </c>
      <c r="D55" s="21">
        <v>600</v>
      </c>
      <c r="E55" s="22"/>
      <c r="F55" s="22"/>
      <c r="G55" s="22"/>
      <c r="H55" s="22"/>
      <c r="I55" s="22"/>
      <c r="J55" s="22"/>
      <c r="K55" s="22"/>
      <c r="L55" s="22"/>
      <c r="M55" s="13" t="s">
        <v>160</v>
      </c>
      <c r="N55" s="14" t="s">
        <v>161</v>
      </c>
      <c r="O55" s="14" t="s">
        <v>51</v>
      </c>
      <c r="P55" s="14" t="s">
        <v>51</v>
      </c>
      <c r="Q55" s="14" t="s">
        <v>146</v>
      </c>
      <c r="R55" s="14" t="s">
        <v>63</v>
      </c>
      <c r="S55" s="14" t="s">
        <v>63</v>
      </c>
      <c r="T55" s="14" t="s">
        <v>62</v>
      </c>
      <c r="AR55" s="14" t="s">
        <v>51</v>
      </c>
      <c r="AS55" s="14" t="s">
        <v>51</v>
      </c>
      <c r="AU55" s="14" t="s">
        <v>162</v>
      </c>
      <c r="AV55" s="12">
        <v>246</v>
      </c>
    </row>
    <row r="56" spans="1:48" ht="30" customHeight="1" x14ac:dyDescent="0.3">
      <c r="A56" s="13" t="s">
        <v>163</v>
      </c>
      <c r="B56" s="13" t="s">
        <v>164</v>
      </c>
      <c r="C56" s="13" t="s">
        <v>127</v>
      </c>
      <c r="D56" s="21">
        <v>33</v>
      </c>
      <c r="E56" s="22"/>
      <c r="F56" s="22"/>
      <c r="G56" s="22"/>
      <c r="H56" s="22"/>
      <c r="I56" s="22"/>
      <c r="J56" s="22"/>
      <c r="K56" s="22"/>
      <c r="L56" s="22"/>
      <c r="M56" s="13" t="s">
        <v>165</v>
      </c>
      <c r="N56" s="14" t="s">
        <v>166</v>
      </c>
      <c r="O56" s="14" t="s">
        <v>51</v>
      </c>
      <c r="P56" s="14" t="s">
        <v>51</v>
      </c>
      <c r="Q56" s="14" t="s">
        <v>146</v>
      </c>
      <c r="R56" s="14" t="s">
        <v>63</v>
      </c>
      <c r="S56" s="14" t="s">
        <v>63</v>
      </c>
      <c r="T56" s="14" t="s">
        <v>62</v>
      </c>
      <c r="AR56" s="14" t="s">
        <v>51</v>
      </c>
      <c r="AS56" s="14" t="s">
        <v>51</v>
      </c>
      <c r="AU56" s="14" t="s">
        <v>167</v>
      </c>
      <c r="AV56" s="12">
        <v>247</v>
      </c>
    </row>
    <row r="57" spans="1:48" ht="30" customHeight="1" x14ac:dyDescent="0.3">
      <c r="A57" s="13" t="s">
        <v>168</v>
      </c>
      <c r="B57" s="13" t="s">
        <v>169</v>
      </c>
      <c r="C57" s="13" t="s">
        <v>127</v>
      </c>
      <c r="D57" s="21">
        <v>105</v>
      </c>
      <c r="E57" s="22"/>
      <c r="F57" s="22"/>
      <c r="G57" s="22"/>
      <c r="H57" s="22"/>
      <c r="I57" s="22"/>
      <c r="J57" s="22"/>
      <c r="K57" s="22"/>
      <c r="L57" s="22"/>
      <c r="M57" s="13" t="s">
        <v>170</v>
      </c>
      <c r="N57" s="14" t="s">
        <v>171</v>
      </c>
      <c r="O57" s="14" t="s">
        <v>51</v>
      </c>
      <c r="P57" s="14" t="s">
        <v>51</v>
      </c>
      <c r="Q57" s="14" t="s">
        <v>146</v>
      </c>
      <c r="R57" s="14" t="s">
        <v>63</v>
      </c>
      <c r="S57" s="14" t="s">
        <v>63</v>
      </c>
      <c r="T57" s="14" t="s">
        <v>62</v>
      </c>
      <c r="AR57" s="14" t="s">
        <v>51</v>
      </c>
      <c r="AS57" s="14" t="s">
        <v>51</v>
      </c>
      <c r="AU57" s="14" t="s">
        <v>172</v>
      </c>
      <c r="AV57" s="12">
        <v>248</v>
      </c>
    </row>
    <row r="58" spans="1:48" ht="30" customHeight="1" x14ac:dyDescent="0.3">
      <c r="A58" s="13" t="s">
        <v>173</v>
      </c>
      <c r="B58" s="13" t="s">
        <v>174</v>
      </c>
      <c r="C58" s="13" t="s">
        <v>175</v>
      </c>
      <c r="D58" s="21">
        <v>1</v>
      </c>
      <c r="E58" s="22"/>
      <c r="F58" s="22"/>
      <c r="G58" s="22"/>
      <c r="H58" s="22"/>
      <c r="I58" s="22"/>
      <c r="J58" s="22"/>
      <c r="K58" s="22"/>
      <c r="L58" s="22"/>
      <c r="M58" s="13" t="s">
        <v>176</v>
      </c>
      <c r="N58" s="14" t="s">
        <v>177</v>
      </c>
      <c r="O58" s="14" t="s">
        <v>51</v>
      </c>
      <c r="P58" s="14" t="s">
        <v>51</v>
      </c>
      <c r="Q58" s="14" t="s">
        <v>146</v>
      </c>
      <c r="R58" s="14" t="s">
        <v>63</v>
      </c>
      <c r="S58" s="14" t="s">
        <v>63</v>
      </c>
      <c r="T58" s="14" t="s">
        <v>62</v>
      </c>
      <c r="AR58" s="14" t="s">
        <v>51</v>
      </c>
      <c r="AS58" s="14" t="s">
        <v>51</v>
      </c>
      <c r="AU58" s="14" t="s">
        <v>178</v>
      </c>
      <c r="AV58" s="12">
        <v>249</v>
      </c>
    </row>
    <row r="59" spans="1:48" ht="30" customHeight="1" x14ac:dyDescent="0.3">
      <c r="A59" s="21"/>
      <c r="B59" s="21"/>
      <c r="C59" s="21"/>
      <c r="D59" s="21"/>
      <c r="E59" s="22"/>
      <c r="F59" s="22"/>
      <c r="G59" s="22"/>
      <c r="H59" s="22"/>
      <c r="I59" s="22"/>
      <c r="J59" s="22"/>
      <c r="K59" s="22"/>
      <c r="L59" s="22"/>
      <c r="M59" s="21"/>
    </row>
    <row r="60" spans="1:48" ht="30" customHeight="1" x14ac:dyDescent="0.3">
      <c r="A60" s="21"/>
      <c r="B60" s="21"/>
      <c r="C60" s="21"/>
      <c r="D60" s="21"/>
      <c r="E60" s="22"/>
      <c r="F60" s="22"/>
      <c r="G60" s="22"/>
      <c r="H60" s="22"/>
      <c r="I60" s="22"/>
      <c r="J60" s="22"/>
      <c r="K60" s="22"/>
      <c r="L60" s="22"/>
      <c r="M60" s="21"/>
    </row>
    <row r="61" spans="1:48" ht="30" customHeight="1" x14ac:dyDescent="0.3">
      <c r="A61" s="21"/>
      <c r="B61" s="21"/>
      <c r="C61" s="21"/>
      <c r="D61" s="21"/>
      <c r="E61" s="22"/>
      <c r="F61" s="22"/>
      <c r="G61" s="22"/>
      <c r="H61" s="22"/>
      <c r="I61" s="22"/>
      <c r="J61" s="22"/>
      <c r="K61" s="22"/>
      <c r="L61" s="22"/>
      <c r="M61" s="21"/>
    </row>
    <row r="62" spans="1:48" ht="30" customHeight="1" x14ac:dyDescent="0.3">
      <c r="A62" s="21"/>
      <c r="B62" s="21"/>
      <c r="C62" s="21"/>
      <c r="D62" s="21"/>
      <c r="E62" s="22"/>
      <c r="F62" s="22"/>
      <c r="G62" s="22"/>
      <c r="H62" s="22"/>
      <c r="I62" s="22"/>
      <c r="J62" s="22"/>
      <c r="K62" s="22"/>
      <c r="L62" s="22"/>
      <c r="M62" s="21"/>
    </row>
    <row r="63" spans="1:48" ht="30" customHeight="1" x14ac:dyDescent="0.3">
      <c r="A63" s="21"/>
      <c r="B63" s="21"/>
      <c r="C63" s="21"/>
      <c r="D63" s="21"/>
      <c r="E63" s="22"/>
      <c r="F63" s="22"/>
      <c r="G63" s="22"/>
      <c r="H63" s="22"/>
      <c r="I63" s="22"/>
      <c r="J63" s="22"/>
      <c r="K63" s="22"/>
      <c r="L63" s="22"/>
      <c r="M63" s="21"/>
    </row>
    <row r="64" spans="1:48" ht="30" customHeight="1" x14ac:dyDescent="0.3">
      <c r="A64" s="21"/>
      <c r="B64" s="21"/>
      <c r="C64" s="21"/>
      <c r="D64" s="21"/>
      <c r="E64" s="22"/>
      <c r="F64" s="22"/>
      <c r="G64" s="22"/>
      <c r="H64" s="22"/>
      <c r="I64" s="22"/>
      <c r="J64" s="22"/>
      <c r="K64" s="22"/>
      <c r="L64" s="22"/>
      <c r="M64" s="21"/>
    </row>
    <row r="65" spans="1:48" ht="30" customHeight="1" x14ac:dyDescent="0.3">
      <c r="A65" s="21"/>
      <c r="B65" s="21"/>
      <c r="C65" s="21"/>
      <c r="D65" s="21"/>
      <c r="E65" s="22"/>
      <c r="F65" s="22"/>
      <c r="G65" s="22"/>
      <c r="H65" s="22"/>
      <c r="I65" s="22"/>
      <c r="J65" s="22"/>
      <c r="K65" s="22"/>
      <c r="L65" s="22"/>
      <c r="M65" s="21"/>
    </row>
    <row r="66" spans="1:48" ht="30" customHeight="1" x14ac:dyDescent="0.3">
      <c r="A66" s="21"/>
      <c r="B66" s="21"/>
      <c r="C66" s="21"/>
      <c r="D66" s="21"/>
      <c r="E66" s="22"/>
      <c r="F66" s="22"/>
      <c r="G66" s="22"/>
      <c r="H66" s="22"/>
      <c r="I66" s="22"/>
      <c r="J66" s="22"/>
      <c r="K66" s="22"/>
      <c r="L66" s="22"/>
      <c r="M66" s="21"/>
    </row>
    <row r="67" spans="1:48" ht="30" customHeight="1" x14ac:dyDescent="0.3">
      <c r="A67" s="21"/>
      <c r="B67" s="21"/>
      <c r="C67" s="21"/>
      <c r="D67" s="21"/>
      <c r="E67" s="22"/>
      <c r="F67" s="22"/>
      <c r="G67" s="22"/>
      <c r="H67" s="22"/>
      <c r="I67" s="22"/>
      <c r="J67" s="22"/>
      <c r="K67" s="22"/>
      <c r="L67" s="22"/>
      <c r="M67" s="21"/>
    </row>
    <row r="68" spans="1:48" ht="30" customHeight="1" x14ac:dyDescent="0.3">
      <c r="A68" s="21"/>
      <c r="B68" s="21"/>
      <c r="C68" s="21"/>
      <c r="D68" s="21"/>
      <c r="E68" s="22"/>
      <c r="F68" s="22"/>
      <c r="G68" s="22"/>
      <c r="H68" s="22"/>
      <c r="I68" s="22"/>
      <c r="J68" s="22"/>
      <c r="K68" s="22"/>
      <c r="L68" s="22"/>
      <c r="M68" s="21"/>
    </row>
    <row r="69" spans="1:48" ht="30" customHeight="1" x14ac:dyDescent="0.3">
      <c r="A69" s="21"/>
      <c r="B69" s="21"/>
      <c r="C69" s="21"/>
      <c r="D69" s="21"/>
      <c r="E69" s="22"/>
      <c r="F69" s="22"/>
      <c r="G69" s="22"/>
      <c r="H69" s="22"/>
      <c r="I69" s="22"/>
      <c r="J69" s="22"/>
      <c r="K69" s="22"/>
      <c r="L69" s="22"/>
      <c r="M69" s="21"/>
    </row>
    <row r="70" spans="1:48" ht="30" customHeight="1" x14ac:dyDescent="0.3">
      <c r="A70" s="21"/>
      <c r="B70" s="21"/>
      <c r="C70" s="21"/>
      <c r="D70" s="21"/>
      <c r="E70" s="22"/>
      <c r="F70" s="22"/>
      <c r="G70" s="22"/>
      <c r="H70" s="22"/>
      <c r="I70" s="22"/>
      <c r="J70" s="22"/>
      <c r="K70" s="22"/>
      <c r="L70" s="22"/>
      <c r="M70" s="21"/>
    </row>
    <row r="71" spans="1:48" ht="30" customHeight="1" x14ac:dyDescent="0.3">
      <c r="A71" s="21"/>
      <c r="B71" s="21"/>
      <c r="C71" s="21"/>
      <c r="D71" s="21"/>
      <c r="E71" s="22"/>
      <c r="F71" s="22"/>
      <c r="G71" s="22"/>
      <c r="H71" s="22"/>
      <c r="I71" s="22"/>
      <c r="J71" s="22"/>
      <c r="K71" s="22"/>
      <c r="L71" s="22"/>
      <c r="M71" s="21"/>
    </row>
    <row r="72" spans="1:48" ht="30" customHeight="1" x14ac:dyDescent="0.3">
      <c r="A72" s="21"/>
      <c r="B72" s="21"/>
      <c r="C72" s="21"/>
      <c r="D72" s="21"/>
      <c r="E72" s="22"/>
      <c r="F72" s="22"/>
      <c r="G72" s="22"/>
      <c r="H72" s="22"/>
      <c r="I72" s="22"/>
      <c r="J72" s="22"/>
      <c r="K72" s="22"/>
      <c r="L72" s="22"/>
      <c r="M72" s="21"/>
    </row>
    <row r="73" spans="1:48" ht="30" customHeight="1" x14ac:dyDescent="0.3">
      <c r="A73" s="21"/>
      <c r="B73" s="21"/>
      <c r="C73" s="21"/>
      <c r="D73" s="21"/>
      <c r="E73" s="22"/>
      <c r="F73" s="22"/>
      <c r="G73" s="22"/>
      <c r="H73" s="22"/>
      <c r="I73" s="22"/>
      <c r="J73" s="22"/>
      <c r="K73" s="22"/>
      <c r="L73" s="22"/>
      <c r="M73" s="21"/>
    </row>
    <row r="74" spans="1:48" ht="30" customHeight="1" x14ac:dyDescent="0.3">
      <c r="A74" s="21"/>
      <c r="B74" s="21"/>
      <c r="C74" s="21"/>
      <c r="D74" s="21"/>
      <c r="E74" s="22"/>
      <c r="F74" s="22"/>
      <c r="G74" s="22"/>
      <c r="H74" s="22"/>
      <c r="I74" s="22"/>
      <c r="J74" s="22"/>
      <c r="K74" s="22"/>
      <c r="L74" s="22"/>
      <c r="M74" s="21"/>
    </row>
    <row r="75" spans="1:48" ht="30" customHeight="1" x14ac:dyDescent="0.3">
      <c r="A75" s="13" t="s">
        <v>121</v>
      </c>
      <c r="B75" s="21"/>
      <c r="C75" s="21"/>
      <c r="D75" s="21"/>
      <c r="E75" s="22"/>
      <c r="F75" s="22"/>
      <c r="G75" s="22"/>
      <c r="H75" s="22"/>
      <c r="I75" s="22"/>
      <c r="J75" s="22"/>
      <c r="K75" s="22"/>
      <c r="L75" s="22"/>
      <c r="M75" s="21"/>
      <c r="N75" s="12" t="s">
        <v>122</v>
      </c>
    </row>
    <row r="76" spans="1:48" ht="30" customHeight="1" x14ac:dyDescent="0.3">
      <c r="A76" s="13" t="s">
        <v>179</v>
      </c>
      <c r="B76" s="13" t="s">
        <v>51</v>
      </c>
      <c r="C76" s="21"/>
      <c r="D76" s="21"/>
      <c r="E76" s="22"/>
      <c r="F76" s="22"/>
      <c r="G76" s="22"/>
      <c r="H76" s="22"/>
      <c r="I76" s="22"/>
      <c r="J76" s="22"/>
      <c r="K76" s="22"/>
      <c r="L76" s="22"/>
      <c r="M76" s="21"/>
      <c r="Q76" s="14" t="s">
        <v>180</v>
      </c>
    </row>
    <row r="77" spans="1:48" ht="30" customHeight="1" x14ac:dyDescent="0.3">
      <c r="A77" s="13" t="s">
        <v>181</v>
      </c>
      <c r="B77" s="13" t="s">
        <v>182</v>
      </c>
      <c r="C77" s="13" t="s">
        <v>127</v>
      </c>
      <c r="D77" s="21">
        <v>41</v>
      </c>
      <c r="E77" s="22"/>
      <c r="F77" s="22"/>
      <c r="G77" s="22"/>
      <c r="H77" s="22"/>
      <c r="I77" s="22"/>
      <c r="J77" s="22"/>
      <c r="K77" s="22"/>
      <c r="L77" s="22"/>
      <c r="M77" s="13" t="s">
        <v>183</v>
      </c>
      <c r="N77" s="14" t="s">
        <v>184</v>
      </c>
      <c r="O77" s="14" t="s">
        <v>51</v>
      </c>
      <c r="P77" s="14" t="s">
        <v>51</v>
      </c>
      <c r="Q77" s="14" t="s">
        <v>180</v>
      </c>
      <c r="R77" s="14" t="s">
        <v>63</v>
      </c>
      <c r="S77" s="14" t="s">
        <v>63</v>
      </c>
      <c r="T77" s="14" t="s">
        <v>62</v>
      </c>
      <c r="AR77" s="14" t="s">
        <v>51</v>
      </c>
      <c r="AS77" s="14" t="s">
        <v>51</v>
      </c>
      <c r="AU77" s="14" t="s">
        <v>185</v>
      </c>
      <c r="AV77" s="12">
        <v>151</v>
      </c>
    </row>
    <row r="78" spans="1:48" ht="30" customHeight="1" x14ac:dyDescent="0.3">
      <c r="A78" s="13" t="s">
        <v>181</v>
      </c>
      <c r="B78" s="13" t="s">
        <v>186</v>
      </c>
      <c r="C78" s="13" t="s">
        <v>127</v>
      </c>
      <c r="D78" s="21">
        <v>317</v>
      </c>
      <c r="E78" s="22"/>
      <c r="F78" s="22"/>
      <c r="G78" s="22"/>
      <c r="H78" s="22"/>
      <c r="I78" s="22"/>
      <c r="J78" s="22"/>
      <c r="K78" s="22"/>
      <c r="L78" s="22"/>
      <c r="M78" s="13" t="s">
        <v>187</v>
      </c>
      <c r="N78" s="14" t="s">
        <v>188</v>
      </c>
      <c r="O78" s="14" t="s">
        <v>51</v>
      </c>
      <c r="P78" s="14" t="s">
        <v>51</v>
      </c>
      <c r="Q78" s="14" t="s">
        <v>180</v>
      </c>
      <c r="R78" s="14" t="s">
        <v>63</v>
      </c>
      <c r="S78" s="14" t="s">
        <v>63</v>
      </c>
      <c r="T78" s="14" t="s">
        <v>62</v>
      </c>
      <c r="AR78" s="14" t="s">
        <v>51</v>
      </c>
      <c r="AS78" s="14" t="s">
        <v>51</v>
      </c>
      <c r="AU78" s="14" t="s">
        <v>189</v>
      </c>
      <c r="AV78" s="12">
        <v>152</v>
      </c>
    </row>
    <row r="79" spans="1:48" ht="30" customHeight="1" x14ac:dyDescent="0.3">
      <c r="A79" s="13" t="s">
        <v>190</v>
      </c>
      <c r="B79" s="13" t="s">
        <v>191</v>
      </c>
      <c r="C79" s="13" t="s">
        <v>127</v>
      </c>
      <c r="D79" s="21">
        <v>40</v>
      </c>
      <c r="E79" s="22"/>
      <c r="F79" s="22"/>
      <c r="G79" s="22"/>
      <c r="H79" s="22"/>
      <c r="I79" s="22"/>
      <c r="J79" s="22"/>
      <c r="K79" s="22"/>
      <c r="L79" s="22"/>
      <c r="M79" s="13" t="s">
        <v>192</v>
      </c>
      <c r="N79" s="14" t="s">
        <v>193</v>
      </c>
      <c r="O79" s="14" t="s">
        <v>51</v>
      </c>
      <c r="P79" s="14" t="s">
        <v>51</v>
      </c>
      <c r="Q79" s="14" t="s">
        <v>180</v>
      </c>
      <c r="R79" s="14" t="s">
        <v>63</v>
      </c>
      <c r="S79" s="14" t="s">
        <v>62</v>
      </c>
      <c r="T79" s="14" t="s">
        <v>63</v>
      </c>
      <c r="AR79" s="14" t="s">
        <v>51</v>
      </c>
      <c r="AS79" s="14" t="s">
        <v>51</v>
      </c>
      <c r="AU79" s="14" t="s">
        <v>194</v>
      </c>
      <c r="AV79" s="12">
        <v>203</v>
      </c>
    </row>
    <row r="80" spans="1:48" ht="30" customHeight="1" x14ac:dyDescent="0.3">
      <c r="A80" s="13" t="s">
        <v>195</v>
      </c>
      <c r="B80" s="13" t="s">
        <v>196</v>
      </c>
      <c r="C80" s="13" t="s">
        <v>127</v>
      </c>
      <c r="D80" s="21">
        <v>144</v>
      </c>
      <c r="E80" s="22"/>
      <c r="F80" s="22"/>
      <c r="G80" s="22"/>
      <c r="H80" s="22"/>
      <c r="I80" s="22"/>
      <c r="J80" s="22"/>
      <c r="K80" s="22"/>
      <c r="L80" s="22"/>
      <c r="M80" s="13" t="s">
        <v>197</v>
      </c>
      <c r="N80" s="14" t="s">
        <v>198</v>
      </c>
      <c r="O80" s="14" t="s">
        <v>51</v>
      </c>
      <c r="P80" s="14" t="s">
        <v>51</v>
      </c>
      <c r="Q80" s="14" t="s">
        <v>180</v>
      </c>
      <c r="R80" s="14" t="s">
        <v>63</v>
      </c>
      <c r="S80" s="14" t="s">
        <v>62</v>
      </c>
      <c r="T80" s="14" t="s">
        <v>63</v>
      </c>
      <c r="AR80" s="14" t="s">
        <v>51</v>
      </c>
      <c r="AS80" s="14" t="s">
        <v>51</v>
      </c>
      <c r="AU80" s="14" t="s">
        <v>199</v>
      </c>
      <c r="AV80" s="12">
        <v>202</v>
      </c>
    </row>
    <row r="81" spans="1:48" ht="30" customHeight="1" x14ac:dyDescent="0.3">
      <c r="A81" s="13" t="s">
        <v>200</v>
      </c>
      <c r="B81" s="13" t="s">
        <v>196</v>
      </c>
      <c r="C81" s="13" t="s">
        <v>127</v>
      </c>
      <c r="D81" s="21">
        <v>170</v>
      </c>
      <c r="E81" s="22"/>
      <c r="F81" s="22"/>
      <c r="G81" s="22"/>
      <c r="H81" s="22"/>
      <c r="I81" s="22"/>
      <c r="J81" s="22"/>
      <c r="K81" s="22"/>
      <c r="L81" s="22"/>
      <c r="M81" s="13" t="s">
        <v>201</v>
      </c>
      <c r="N81" s="14" t="s">
        <v>202</v>
      </c>
      <c r="O81" s="14" t="s">
        <v>51</v>
      </c>
      <c r="P81" s="14" t="s">
        <v>51</v>
      </c>
      <c r="Q81" s="14" t="s">
        <v>180</v>
      </c>
      <c r="R81" s="14" t="s">
        <v>63</v>
      </c>
      <c r="S81" s="14" t="s">
        <v>62</v>
      </c>
      <c r="T81" s="14" t="s">
        <v>63</v>
      </c>
      <c r="AR81" s="14" t="s">
        <v>51</v>
      </c>
      <c r="AS81" s="14" t="s">
        <v>51</v>
      </c>
      <c r="AU81" s="14" t="s">
        <v>203</v>
      </c>
      <c r="AV81" s="12">
        <v>204</v>
      </c>
    </row>
    <row r="82" spans="1:48" ht="30" customHeight="1" x14ac:dyDescent="0.3">
      <c r="A82" s="13" t="s">
        <v>204</v>
      </c>
      <c r="B82" s="13" t="s">
        <v>205</v>
      </c>
      <c r="C82" s="13" t="s">
        <v>89</v>
      </c>
      <c r="D82" s="21">
        <v>229</v>
      </c>
      <c r="E82" s="22"/>
      <c r="F82" s="22"/>
      <c r="G82" s="22"/>
      <c r="H82" s="22"/>
      <c r="I82" s="22"/>
      <c r="J82" s="22"/>
      <c r="K82" s="22"/>
      <c r="L82" s="22"/>
      <c r="M82" s="13" t="s">
        <v>206</v>
      </c>
      <c r="N82" s="14" t="s">
        <v>207</v>
      </c>
      <c r="O82" s="14" t="s">
        <v>51</v>
      </c>
      <c r="P82" s="14" t="s">
        <v>51</v>
      </c>
      <c r="Q82" s="14" t="s">
        <v>180</v>
      </c>
      <c r="R82" s="14" t="s">
        <v>62</v>
      </c>
      <c r="S82" s="14" t="s">
        <v>63</v>
      </c>
      <c r="T82" s="14" t="s">
        <v>63</v>
      </c>
      <c r="AR82" s="14" t="s">
        <v>51</v>
      </c>
      <c r="AS82" s="14" t="s">
        <v>51</v>
      </c>
      <c r="AU82" s="14" t="s">
        <v>208</v>
      </c>
      <c r="AV82" s="12">
        <v>156</v>
      </c>
    </row>
    <row r="83" spans="1:48" ht="30" customHeight="1" x14ac:dyDescent="0.3">
      <c r="A83" s="13" t="s">
        <v>209</v>
      </c>
      <c r="B83" s="13" t="s">
        <v>210</v>
      </c>
      <c r="C83" s="13" t="s">
        <v>89</v>
      </c>
      <c r="D83" s="21">
        <v>1035</v>
      </c>
      <c r="E83" s="22"/>
      <c r="F83" s="22"/>
      <c r="G83" s="22"/>
      <c r="H83" s="22"/>
      <c r="I83" s="22"/>
      <c r="J83" s="22"/>
      <c r="K83" s="22"/>
      <c r="L83" s="22"/>
      <c r="M83" s="13" t="s">
        <v>211</v>
      </c>
      <c r="N83" s="14" t="s">
        <v>212</v>
      </c>
      <c r="O83" s="14" t="s">
        <v>51</v>
      </c>
      <c r="P83" s="14" t="s">
        <v>51</v>
      </c>
      <c r="Q83" s="14" t="s">
        <v>180</v>
      </c>
      <c r="R83" s="14" t="s">
        <v>62</v>
      </c>
      <c r="S83" s="14" t="s">
        <v>63</v>
      </c>
      <c r="T83" s="14" t="s">
        <v>63</v>
      </c>
      <c r="AR83" s="14" t="s">
        <v>51</v>
      </c>
      <c r="AS83" s="14" t="s">
        <v>51</v>
      </c>
      <c r="AU83" s="14" t="s">
        <v>213</v>
      </c>
      <c r="AV83" s="12">
        <v>157</v>
      </c>
    </row>
    <row r="84" spans="1:48" ht="30" customHeight="1" x14ac:dyDescent="0.3">
      <c r="A84" s="13" t="s">
        <v>214</v>
      </c>
      <c r="B84" s="13" t="s">
        <v>215</v>
      </c>
      <c r="C84" s="13" t="s">
        <v>216</v>
      </c>
      <c r="D84" s="21">
        <v>10.6</v>
      </c>
      <c r="E84" s="22"/>
      <c r="F84" s="22"/>
      <c r="G84" s="22"/>
      <c r="H84" s="22"/>
      <c r="I84" s="22"/>
      <c r="J84" s="22"/>
      <c r="K84" s="22"/>
      <c r="L84" s="22"/>
      <c r="M84" s="13" t="s">
        <v>217</v>
      </c>
      <c r="N84" s="14" t="s">
        <v>218</v>
      </c>
      <c r="O84" s="14" t="s">
        <v>51</v>
      </c>
      <c r="P84" s="14" t="s">
        <v>51</v>
      </c>
      <c r="Q84" s="14" t="s">
        <v>180</v>
      </c>
      <c r="R84" s="14" t="s">
        <v>63</v>
      </c>
      <c r="S84" s="14" t="s">
        <v>63</v>
      </c>
      <c r="T84" s="14" t="s">
        <v>62</v>
      </c>
      <c r="AR84" s="14" t="s">
        <v>51</v>
      </c>
      <c r="AS84" s="14" t="s">
        <v>51</v>
      </c>
      <c r="AU84" s="14" t="s">
        <v>219</v>
      </c>
      <c r="AV84" s="12">
        <v>197</v>
      </c>
    </row>
    <row r="85" spans="1:48" ht="30" customHeight="1" x14ac:dyDescent="0.3">
      <c r="A85" s="13" t="s">
        <v>214</v>
      </c>
      <c r="B85" s="13" t="s">
        <v>220</v>
      </c>
      <c r="C85" s="13" t="s">
        <v>216</v>
      </c>
      <c r="D85" s="21">
        <v>1.1200000000000001</v>
      </c>
      <c r="E85" s="22"/>
      <c r="F85" s="22"/>
      <c r="G85" s="22"/>
      <c r="H85" s="22"/>
      <c r="I85" s="22"/>
      <c r="J85" s="22"/>
      <c r="K85" s="22"/>
      <c r="L85" s="22"/>
      <c r="M85" s="13" t="s">
        <v>221</v>
      </c>
      <c r="N85" s="14" t="s">
        <v>222</v>
      </c>
      <c r="O85" s="14" t="s">
        <v>51</v>
      </c>
      <c r="P85" s="14" t="s">
        <v>51</v>
      </c>
      <c r="Q85" s="14" t="s">
        <v>180</v>
      </c>
      <c r="R85" s="14" t="s">
        <v>63</v>
      </c>
      <c r="S85" s="14" t="s">
        <v>63</v>
      </c>
      <c r="T85" s="14" t="s">
        <v>62</v>
      </c>
      <c r="AR85" s="14" t="s">
        <v>51</v>
      </c>
      <c r="AS85" s="14" t="s">
        <v>51</v>
      </c>
      <c r="AU85" s="14" t="s">
        <v>223</v>
      </c>
      <c r="AV85" s="12">
        <v>198</v>
      </c>
    </row>
    <row r="86" spans="1:48" ht="30" customHeight="1" x14ac:dyDescent="0.3">
      <c r="A86" s="13" t="s">
        <v>214</v>
      </c>
      <c r="B86" s="13" t="s">
        <v>224</v>
      </c>
      <c r="C86" s="13" t="s">
        <v>216</v>
      </c>
      <c r="D86" s="21">
        <v>3.23</v>
      </c>
      <c r="E86" s="22"/>
      <c r="F86" s="22"/>
      <c r="G86" s="22"/>
      <c r="H86" s="22"/>
      <c r="I86" s="22"/>
      <c r="J86" s="22"/>
      <c r="K86" s="22"/>
      <c r="L86" s="22"/>
      <c r="M86" s="13" t="s">
        <v>225</v>
      </c>
      <c r="N86" s="14" t="s">
        <v>226</v>
      </c>
      <c r="O86" s="14" t="s">
        <v>51</v>
      </c>
      <c r="P86" s="14" t="s">
        <v>51</v>
      </c>
      <c r="Q86" s="14" t="s">
        <v>180</v>
      </c>
      <c r="R86" s="14" t="s">
        <v>63</v>
      </c>
      <c r="S86" s="14" t="s">
        <v>63</v>
      </c>
      <c r="T86" s="14" t="s">
        <v>62</v>
      </c>
      <c r="AR86" s="14" t="s">
        <v>51</v>
      </c>
      <c r="AS86" s="14" t="s">
        <v>51</v>
      </c>
      <c r="AU86" s="14" t="s">
        <v>227</v>
      </c>
      <c r="AV86" s="12">
        <v>199</v>
      </c>
    </row>
    <row r="87" spans="1:48" ht="30" customHeight="1" x14ac:dyDescent="0.3">
      <c r="A87" s="13" t="s">
        <v>214</v>
      </c>
      <c r="B87" s="13" t="s">
        <v>228</v>
      </c>
      <c r="C87" s="13" t="s">
        <v>216</v>
      </c>
      <c r="D87" s="21">
        <v>14.24</v>
      </c>
      <c r="E87" s="22"/>
      <c r="F87" s="22"/>
      <c r="G87" s="22"/>
      <c r="H87" s="22"/>
      <c r="I87" s="22"/>
      <c r="J87" s="22"/>
      <c r="K87" s="22"/>
      <c r="L87" s="22"/>
      <c r="M87" s="13" t="s">
        <v>229</v>
      </c>
      <c r="N87" s="14" t="s">
        <v>230</v>
      </c>
      <c r="O87" s="14" t="s">
        <v>51</v>
      </c>
      <c r="P87" s="14" t="s">
        <v>51</v>
      </c>
      <c r="Q87" s="14" t="s">
        <v>180</v>
      </c>
      <c r="R87" s="14" t="s">
        <v>63</v>
      </c>
      <c r="S87" s="14" t="s">
        <v>63</v>
      </c>
      <c r="T87" s="14" t="s">
        <v>62</v>
      </c>
      <c r="AR87" s="14" t="s">
        <v>51</v>
      </c>
      <c r="AS87" s="14" t="s">
        <v>51</v>
      </c>
      <c r="AU87" s="14" t="s">
        <v>231</v>
      </c>
      <c r="AV87" s="12">
        <v>200</v>
      </c>
    </row>
    <row r="88" spans="1:48" ht="30" customHeight="1" x14ac:dyDescent="0.3">
      <c r="A88" s="13" t="s">
        <v>232</v>
      </c>
      <c r="B88" s="13" t="s">
        <v>233</v>
      </c>
      <c r="C88" s="13" t="s">
        <v>216</v>
      </c>
      <c r="D88" s="21">
        <v>10.56</v>
      </c>
      <c r="E88" s="22"/>
      <c r="F88" s="22"/>
      <c r="G88" s="22"/>
      <c r="H88" s="22"/>
      <c r="I88" s="22"/>
      <c r="J88" s="22"/>
      <c r="K88" s="22"/>
      <c r="L88" s="22"/>
      <c r="M88" s="13" t="s">
        <v>234</v>
      </c>
      <c r="N88" s="14" t="s">
        <v>235</v>
      </c>
      <c r="O88" s="14" t="s">
        <v>51</v>
      </c>
      <c r="P88" s="14" t="s">
        <v>51</v>
      </c>
      <c r="Q88" s="14" t="s">
        <v>180</v>
      </c>
      <c r="R88" s="14" t="s">
        <v>63</v>
      </c>
      <c r="S88" s="14" t="s">
        <v>63</v>
      </c>
      <c r="T88" s="14" t="s">
        <v>62</v>
      </c>
      <c r="AR88" s="14" t="s">
        <v>51</v>
      </c>
      <c r="AS88" s="14" t="s">
        <v>51</v>
      </c>
      <c r="AU88" s="14" t="s">
        <v>236</v>
      </c>
      <c r="AV88" s="12">
        <v>201</v>
      </c>
    </row>
    <row r="89" spans="1:48" ht="30" customHeight="1" x14ac:dyDescent="0.3">
      <c r="A89" s="13" t="s">
        <v>237</v>
      </c>
      <c r="B89" s="13" t="s">
        <v>238</v>
      </c>
      <c r="C89" s="13" t="s">
        <v>216</v>
      </c>
      <c r="D89" s="21">
        <v>38.590000000000003</v>
      </c>
      <c r="E89" s="22"/>
      <c r="F89" s="22"/>
      <c r="G89" s="22"/>
      <c r="H89" s="22"/>
      <c r="I89" s="22"/>
      <c r="J89" s="22"/>
      <c r="K89" s="22"/>
      <c r="L89" s="22"/>
      <c r="M89" s="13" t="s">
        <v>239</v>
      </c>
      <c r="N89" s="14" t="s">
        <v>240</v>
      </c>
      <c r="O89" s="14" t="s">
        <v>51</v>
      </c>
      <c r="P89" s="14" t="s">
        <v>51</v>
      </c>
      <c r="Q89" s="14" t="s">
        <v>180</v>
      </c>
      <c r="R89" s="14" t="s">
        <v>62</v>
      </c>
      <c r="S89" s="14" t="s">
        <v>63</v>
      </c>
      <c r="T89" s="14" t="s">
        <v>63</v>
      </c>
      <c r="AR89" s="14" t="s">
        <v>51</v>
      </c>
      <c r="AS89" s="14" t="s">
        <v>51</v>
      </c>
      <c r="AU89" s="14" t="s">
        <v>241</v>
      </c>
      <c r="AV89" s="12">
        <v>160</v>
      </c>
    </row>
    <row r="90" spans="1:48" ht="30" customHeight="1" x14ac:dyDescent="0.3">
      <c r="A90" s="21"/>
      <c r="B90" s="21"/>
      <c r="C90" s="21"/>
      <c r="D90" s="21"/>
      <c r="E90" s="22"/>
      <c r="F90" s="22"/>
      <c r="G90" s="22"/>
      <c r="H90" s="22"/>
      <c r="I90" s="22"/>
      <c r="J90" s="22"/>
      <c r="K90" s="22"/>
      <c r="L90" s="22"/>
      <c r="M90" s="21"/>
    </row>
    <row r="91" spans="1:48" ht="30" customHeight="1" x14ac:dyDescent="0.3">
      <c r="A91" s="21"/>
      <c r="B91" s="21"/>
      <c r="C91" s="21"/>
      <c r="D91" s="21"/>
      <c r="E91" s="22"/>
      <c r="F91" s="22"/>
      <c r="G91" s="22"/>
      <c r="H91" s="22"/>
      <c r="I91" s="22"/>
      <c r="J91" s="22"/>
      <c r="K91" s="22"/>
      <c r="L91" s="22"/>
      <c r="M91" s="21"/>
    </row>
    <row r="92" spans="1:48" ht="30" customHeight="1" x14ac:dyDescent="0.3">
      <c r="A92" s="21"/>
      <c r="B92" s="21"/>
      <c r="C92" s="21"/>
      <c r="D92" s="21"/>
      <c r="E92" s="22"/>
      <c r="F92" s="22"/>
      <c r="G92" s="22"/>
      <c r="H92" s="22"/>
      <c r="I92" s="22"/>
      <c r="J92" s="22"/>
      <c r="K92" s="22"/>
      <c r="L92" s="22"/>
      <c r="M92" s="21"/>
    </row>
    <row r="93" spans="1:48" ht="30" customHeight="1" x14ac:dyDescent="0.3">
      <c r="A93" s="21"/>
      <c r="B93" s="21"/>
      <c r="C93" s="21"/>
      <c r="D93" s="21"/>
      <c r="E93" s="22"/>
      <c r="F93" s="22"/>
      <c r="G93" s="22"/>
      <c r="H93" s="22"/>
      <c r="I93" s="22"/>
      <c r="J93" s="22"/>
      <c r="K93" s="22"/>
      <c r="L93" s="22"/>
      <c r="M93" s="21"/>
    </row>
    <row r="94" spans="1:48" ht="30" customHeight="1" x14ac:dyDescent="0.3">
      <c r="A94" s="21"/>
      <c r="B94" s="21"/>
      <c r="C94" s="21"/>
      <c r="D94" s="21"/>
      <c r="E94" s="22"/>
      <c r="F94" s="22"/>
      <c r="G94" s="22"/>
      <c r="H94" s="22"/>
      <c r="I94" s="22"/>
      <c r="J94" s="22"/>
      <c r="K94" s="22"/>
      <c r="L94" s="22"/>
      <c r="M94" s="21"/>
    </row>
    <row r="95" spans="1:48" ht="30" customHeight="1" x14ac:dyDescent="0.3">
      <c r="A95" s="21"/>
      <c r="B95" s="21"/>
      <c r="C95" s="21"/>
      <c r="D95" s="21"/>
      <c r="E95" s="22"/>
      <c r="F95" s="22"/>
      <c r="G95" s="22"/>
      <c r="H95" s="22"/>
      <c r="I95" s="22"/>
      <c r="J95" s="22"/>
      <c r="K95" s="22"/>
      <c r="L95" s="22"/>
      <c r="M95" s="21"/>
    </row>
    <row r="96" spans="1:48" ht="30" customHeight="1" x14ac:dyDescent="0.3">
      <c r="A96" s="21"/>
      <c r="B96" s="21"/>
      <c r="C96" s="21"/>
      <c r="D96" s="21"/>
      <c r="E96" s="22"/>
      <c r="F96" s="22"/>
      <c r="G96" s="22"/>
      <c r="H96" s="22"/>
      <c r="I96" s="22"/>
      <c r="J96" s="22"/>
      <c r="K96" s="22"/>
      <c r="L96" s="22"/>
      <c r="M96" s="21"/>
    </row>
    <row r="97" spans="1:48" ht="30" customHeight="1" x14ac:dyDescent="0.3">
      <c r="A97" s="21"/>
      <c r="B97" s="21"/>
      <c r="C97" s="21"/>
      <c r="D97" s="21"/>
      <c r="E97" s="22"/>
      <c r="F97" s="22"/>
      <c r="G97" s="22"/>
      <c r="H97" s="22"/>
      <c r="I97" s="22"/>
      <c r="J97" s="22"/>
      <c r="K97" s="22"/>
      <c r="L97" s="22"/>
      <c r="M97" s="21"/>
    </row>
    <row r="98" spans="1:48" ht="30" customHeight="1" x14ac:dyDescent="0.3">
      <c r="A98" s="21"/>
      <c r="B98" s="21"/>
      <c r="C98" s="21"/>
      <c r="D98" s="21"/>
      <c r="E98" s="22"/>
      <c r="F98" s="22"/>
      <c r="G98" s="22"/>
      <c r="H98" s="22"/>
      <c r="I98" s="22"/>
      <c r="J98" s="22"/>
      <c r="K98" s="22"/>
      <c r="L98" s="22"/>
      <c r="M98" s="21"/>
    </row>
    <row r="99" spans="1:48" ht="30" customHeight="1" x14ac:dyDescent="0.3">
      <c r="A99" s="13" t="s">
        <v>121</v>
      </c>
      <c r="B99" s="21"/>
      <c r="C99" s="21"/>
      <c r="D99" s="21"/>
      <c r="E99" s="22"/>
      <c r="F99" s="22"/>
      <c r="G99" s="22"/>
      <c r="H99" s="22"/>
      <c r="I99" s="22"/>
      <c r="J99" s="22"/>
      <c r="K99" s="22"/>
      <c r="L99" s="22"/>
      <c r="M99" s="21"/>
      <c r="N99" s="12" t="s">
        <v>122</v>
      </c>
    </row>
    <row r="100" spans="1:48" ht="30" customHeight="1" x14ac:dyDescent="0.3">
      <c r="A100" s="13" t="s">
        <v>242</v>
      </c>
      <c r="B100" s="13" t="s">
        <v>51</v>
      </c>
      <c r="C100" s="21"/>
      <c r="D100" s="21"/>
      <c r="E100" s="22"/>
      <c r="F100" s="22"/>
      <c r="G100" s="22"/>
      <c r="H100" s="22"/>
      <c r="I100" s="22"/>
      <c r="J100" s="22"/>
      <c r="K100" s="22"/>
      <c r="L100" s="22"/>
      <c r="M100" s="21"/>
      <c r="Q100" s="14" t="s">
        <v>243</v>
      </c>
    </row>
    <row r="101" spans="1:48" ht="30" customHeight="1" x14ac:dyDescent="0.3">
      <c r="A101" s="13" t="s">
        <v>244</v>
      </c>
      <c r="B101" s="13" t="s">
        <v>245</v>
      </c>
      <c r="C101" s="13" t="s">
        <v>246</v>
      </c>
      <c r="D101" s="21">
        <v>4169</v>
      </c>
      <c r="E101" s="22"/>
      <c r="F101" s="22"/>
      <c r="G101" s="22"/>
      <c r="H101" s="22"/>
      <c r="I101" s="22"/>
      <c r="J101" s="22"/>
      <c r="K101" s="22"/>
      <c r="L101" s="22"/>
      <c r="M101" s="13" t="s">
        <v>247</v>
      </c>
      <c r="N101" s="14" t="s">
        <v>248</v>
      </c>
      <c r="O101" s="14" t="s">
        <v>51</v>
      </c>
      <c r="P101" s="14" t="s">
        <v>51</v>
      </c>
      <c r="Q101" s="14" t="s">
        <v>243</v>
      </c>
      <c r="R101" s="14" t="s">
        <v>63</v>
      </c>
      <c r="S101" s="14" t="s">
        <v>63</v>
      </c>
      <c r="T101" s="14" t="s">
        <v>62</v>
      </c>
      <c r="AR101" s="14" t="s">
        <v>51</v>
      </c>
      <c r="AS101" s="14" t="s">
        <v>51</v>
      </c>
      <c r="AU101" s="14" t="s">
        <v>249</v>
      </c>
      <c r="AV101" s="12">
        <v>205</v>
      </c>
    </row>
    <row r="102" spans="1:48" ht="30" customHeight="1" x14ac:dyDescent="0.3">
      <c r="A102" s="13" t="s">
        <v>250</v>
      </c>
      <c r="B102" s="13" t="s">
        <v>251</v>
      </c>
      <c r="C102" s="13" t="s">
        <v>89</v>
      </c>
      <c r="D102" s="21">
        <v>10</v>
      </c>
      <c r="E102" s="22"/>
      <c r="F102" s="22"/>
      <c r="G102" s="22"/>
      <c r="H102" s="22"/>
      <c r="I102" s="22"/>
      <c r="J102" s="22"/>
      <c r="K102" s="22"/>
      <c r="L102" s="22"/>
      <c r="M102" s="13" t="s">
        <v>252</v>
      </c>
      <c r="N102" s="14" t="s">
        <v>253</v>
      </c>
      <c r="O102" s="14" t="s">
        <v>51</v>
      </c>
      <c r="P102" s="14" t="s">
        <v>51</v>
      </c>
      <c r="Q102" s="14" t="s">
        <v>243</v>
      </c>
      <c r="R102" s="14" t="s">
        <v>62</v>
      </c>
      <c r="S102" s="14" t="s">
        <v>63</v>
      </c>
      <c r="T102" s="14" t="s">
        <v>63</v>
      </c>
      <c r="AR102" s="14" t="s">
        <v>51</v>
      </c>
      <c r="AS102" s="14" t="s">
        <v>51</v>
      </c>
      <c r="AU102" s="14" t="s">
        <v>254</v>
      </c>
      <c r="AV102" s="12">
        <v>27</v>
      </c>
    </row>
    <row r="103" spans="1:48" ht="30" customHeight="1" x14ac:dyDescent="0.3">
      <c r="A103" s="13" t="s">
        <v>255</v>
      </c>
      <c r="B103" s="13" t="s">
        <v>251</v>
      </c>
      <c r="C103" s="13" t="s">
        <v>89</v>
      </c>
      <c r="D103" s="21">
        <v>22</v>
      </c>
      <c r="E103" s="22"/>
      <c r="F103" s="22"/>
      <c r="G103" s="22"/>
      <c r="H103" s="22"/>
      <c r="I103" s="22"/>
      <c r="J103" s="22"/>
      <c r="K103" s="22"/>
      <c r="L103" s="22"/>
      <c r="M103" s="13" t="s">
        <v>256</v>
      </c>
      <c r="N103" s="14" t="s">
        <v>257</v>
      </c>
      <c r="O103" s="14" t="s">
        <v>51</v>
      </c>
      <c r="P103" s="14" t="s">
        <v>51</v>
      </c>
      <c r="Q103" s="14" t="s">
        <v>243</v>
      </c>
      <c r="R103" s="14" t="s">
        <v>62</v>
      </c>
      <c r="S103" s="14" t="s">
        <v>63</v>
      </c>
      <c r="T103" s="14" t="s">
        <v>63</v>
      </c>
      <c r="AR103" s="14" t="s">
        <v>51</v>
      </c>
      <c r="AS103" s="14" t="s">
        <v>51</v>
      </c>
      <c r="AU103" s="14" t="s">
        <v>258</v>
      </c>
      <c r="AV103" s="12">
        <v>28</v>
      </c>
    </row>
    <row r="104" spans="1:48" ht="30" customHeight="1" x14ac:dyDescent="0.3">
      <c r="A104" s="13" t="s">
        <v>259</v>
      </c>
      <c r="B104" s="13" t="s">
        <v>260</v>
      </c>
      <c r="C104" s="13" t="s">
        <v>261</v>
      </c>
      <c r="D104" s="21">
        <v>3.97</v>
      </c>
      <c r="E104" s="22"/>
      <c r="F104" s="22"/>
      <c r="G104" s="22"/>
      <c r="H104" s="22"/>
      <c r="I104" s="22"/>
      <c r="J104" s="22"/>
      <c r="K104" s="22"/>
      <c r="L104" s="22"/>
      <c r="M104" s="13" t="s">
        <v>262</v>
      </c>
      <c r="N104" s="14" t="s">
        <v>263</v>
      </c>
      <c r="O104" s="14" t="s">
        <v>51</v>
      </c>
      <c r="P104" s="14" t="s">
        <v>51</v>
      </c>
      <c r="Q104" s="14" t="s">
        <v>243</v>
      </c>
      <c r="R104" s="14" t="s">
        <v>62</v>
      </c>
      <c r="S104" s="14" t="s">
        <v>63</v>
      </c>
      <c r="T104" s="14" t="s">
        <v>63</v>
      </c>
      <c r="AR104" s="14" t="s">
        <v>51</v>
      </c>
      <c r="AS104" s="14" t="s">
        <v>51</v>
      </c>
      <c r="AU104" s="14" t="s">
        <v>264</v>
      </c>
      <c r="AV104" s="12">
        <v>162</v>
      </c>
    </row>
    <row r="105" spans="1:48" ht="30" customHeight="1" x14ac:dyDescent="0.3">
      <c r="A105" s="13" t="s">
        <v>265</v>
      </c>
      <c r="B105" s="13" t="s">
        <v>266</v>
      </c>
      <c r="C105" s="13" t="s">
        <v>72</v>
      </c>
      <c r="D105" s="21">
        <v>4</v>
      </c>
      <c r="E105" s="22"/>
      <c r="F105" s="22"/>
      <c r="G105" s="22"/>
      <c r="H105" s="22"/>
      <c r="I105" s="22"/>
      <c r="J105" s="22"/>
      <c r="K105" s="22"/>
      <c r="L105" s="22"/>
      <c r="M105" s="13" t="s">
        <v>267</v>
      </c>
      <c r="N105" s="14" t="s">
        <v>268</v>
      </c>
      <c r="O105" s="14" t="s">
        <v>51</v>
      </c>
      <c r="P105" s="14" t="s">
        <v>51</v>
      </c>
      <c r="Q105" s="14" t="s">
        <v>243</v>
      </c>
      <c r="R105" s="14" t="s">
        <v>62</v>
      </c>
      <c r="S105" s="14" t="s">
        <v>63</v>
      </c>
      <c r="T105" s="14" t="s">
        <v>63</v>
      </c>
      <c r="AR105" s="14" t="s">
        <v>51</v>
      </c>
      <c r="AS105" s="14" t="s">
        <v>51</v>
      </c>
      <c r="AU105" s="14" t="s">
        <v>269</v>
      </c>
      <c r="AV105" s="12">
        <v>206</v>
      </c>
    </row>
    <row r="106" spans="1:48" ht="30" customHeight="1" x14ac:dyDescent="0.3">
      <c r="A106" s="21"/>
      <c r="B106" s="21"/>
      <c r="C106" s="21"/>
      <c r="D106" s="21"/>
      <c r="E106" s="22"/>
      <c r="F106" s="22"/>
      <c r="G106" s="22"/>
      <c r="H106" s="22"/>
      <c r="I106" s="22"/>
      <c r="J106" s="22"/>
      <c r="K106" s="22"/>
      <c r="L106" s="22"/>
      <c r="M106" s="21"/>
    </row>
    <row r="107" spans="1:48" ht="30" customHeight="1" x14ac:dyDescent="0.3">
      <c r="A107" s="21"/>
      <c r="B107" s="21"/>
      <c r="C107" s="21"/>
      <c r="D107" s="21"/>
      <c r="E107" s="22"/>
      <c r="F107" s="22"/>
      <c r="G107" s="22"/>
      <c r="H107" s="22"/>
      <c r="I107" s="22"/>
      <c r="J107" s="22"/>
      <c r="K107" s="22"/>
      <c r="L107" s="22"/>
      <c r="M107" s="21"/>
    </row>
    <row r="108" spans="1:48" ht="30" customHeight="1" x14ac:dyDescent="0.3">
      <c r="A108" s="21"/>
      <c r="B108" s="21"/>
      <c r="C108" s="21"/>
      <c r="D108" s="21"/>
      <c r="E108" s="22"/>
      <c r="F108" s="22"/>
      <c r="G108" s="22"/>
      <c r="H108" s="22"/>
      <c r="I108" s="22"/>
      <c r="J108" s="22"/>
      <c r="K108" s="22"/>
      <c r="L108" s="22"/>
      <c r="M108" s="21"/>
    </row>
    <row r="109" spans="1:48" ht="30" customHeight="1" x14ac:dyDescent="0.3">
      <c r="A109" s="21"/>
      <c r="B109" s="21"/>
      <c r="C109" s="21"/>
      <c r="D109" s="21"/>
      <c r="E109" s="22"/>
      <c r="F109" s="22"/>
      <c r="G109" s="22"/>
      <c r="H109" s="22"/>
      <c r="I109" s="22"/>
      <c r="J109" s="22"/>
      <c r="K109" s="22"/>
      <c r="L109" s="22"/>
      <c r="M109" s="21"/>
    </row>
    <row r="110" spans="1:48" ht="30" customHeight="1" x14ac:dyDescent="0.3">
      <c r="A110" s="21"/>
      <c r="B110" s="21"/>
      <c r="C110" s="21"/>
      <c r="D110" s="21"/>
      <c r="E110" s="22"/>
      <c r="F110" s="22"/>
      <c r="G110" s="22"/>
      <c r="H110" s="22"/>
      <c r="I110" s="22"/>
      <c r="J110" s="22"/>
      <c r="K110" s="22"/>
      <c r="L110" s="22"/>
      <c r="M110" s="21"/>
    </row>
    <row r="111" spans="1:48" ht="30" customHeight="1" x14ac:dyDescent="0.3">
      <c r="A111" s="21"/>
      <c r="B111" s="21"/>
      <c r="C111" s="21"/>
      <c r="D111" s="21"/>
      <c r="E111" s="22"/>
      <c r="F111" s="22"/>
      <c r="G111" s="22"/>
      <c r="H111" s="22"/>
      <c r="I111" s="22"/>
      <c r="J111" s="22"/>
      <c r="K111" s="22"/>
      <c r="L111" s="22"/>
      <c r="M111" s="21"/>
    </row>
    <row r="112" spans="1:48" ht="30" customHeight="1" x14ac:dyDescent="0.3">
      <c r="A112" s="21"/>
      <c r="B112" s="21"/>
      <c r="C112" s="21"/>
      <c r="D112" s="21"/>
      <c r="E112" s="22"/>
      <c r="F112" s="22"/>
      <c r="G112" s="22"/>
      <c r="H112" s="22"/>
      <c r="I112" s="22"/>
      <c r="J112" s="22"/>
      <c r="K112" s="22"/>
      <c r="L112" s="22"/>
      <c r="M112" s="21"/>
    </row>
    <row r="113" spans="1:48" ht="30" customHeight="1" x14ac:dyDescent="0.3">
      <c r="A113" s="21"/>
      <c r="B113" s="21"/>
      <c r="C113" s="21"/>
      <c r="D113" s="21"/>
      <c r="E113" s="22"/>
      <c r="F113" s="22"/>
      <c r="G113" s="22"/>
      <c r="H113" s="22"/>
      <c r="I113" s="22"/>
      <c r="J113" s="22"/>
      <c r="K113" s="22"/>
      <c r="L113" s="22"/>
      <c r="M113" s="21"/>
    </row>
    <row r="114" spans="1:48" ht="30" customHeight="1" x14ac:dyDescent="0.3">
      <c r="A114" s="21"/>
      <c r="B114" s="21"/>
      <c r="C114" s="21"/>
      <c r="D114" s="21"/>
      <c r="E114" s="22"/>
      <c r="F114" s="22"/>
      <c r="G114" s="22"/>
      <c r="H114" s="22"/>
      <c r="I114" s="22"/>
      <c r="J114" s="22"/>
      <c r="K114" s="22"/>
      <c r="L114" s="22"/>
      <c r="M114" s="21"/>
    </row>
    <row r="115" spans="1:48" ht="30" customHeight="1" x14ac:dyDescent="0.3">
      <c r="A115" s="21"/>
      <c r="B115" s="21"/>
      <c r="C115" s="21"/>
      <c r="D115" s="21"/>
      <c r="E115" s="22"/>
      <c r="F115" s="22"/>
      <c r="G115" s="22"/>
      <c r="H115" s="22"/>
      <c r="I115" s="22"/>
      <c r="J115" s="22"/>
      <c r="K115" s="22"/>
      <c r="L115" s="22"/>
      <c r="M115" s="21"/>
    </row>
    <row r="116" spans="1:48" ht="30" customHeight="1" x14ac:dyDescent="0.3">
      <c r="A116" s="21"/>
      <c r="B116" s="21"/>
      <c r="C116" s="21"/>
      <c r="D116" s="21"/>
      <c r="E116" s="22"/>
      <c r="F116" s="22"/>
      <c r="G116" s="22"/>
      <c r="H116" s="22"/>
      <c r="I116" s="22"/>
      <c r="J116" s="22"/>
      <c r="K116" s="22"/>
      <c r="L116" s="22"/>
      <c r="M116" s="21"/>
    </row>
    <row r="117" spans="1:48" ht="30" customHeight="1" x14ac:dyDescent="0.3">
      <c r="A117" s="21"/>
      <c r="B117" s="21"/>
      <c r="C117" s="21"/>
      <c r="D117" s="21"/>
      <c r="E117" s="22"/>
      <c r="F117" s="22"/>
      <c r="G117" s="22"/>
      <c r="H117" s="22"/>
      <c r="I117" s="22"/>
      <c r="J117" s="22"/>
      <c r="K117" s="22"/>
      <c r="L117" s="22"/>
      <c r="M117" s="21"/>
    </row>
    <row r="118" spans="1:48" ht="30" customHeight="1" x14ac:dyDescent="0.3">
      <c r="A118" s="21"/>
      <c r="B118" s="21"/>
      <c r="C118" s="21"/>
      <c r="D118" s="21"/>
      <c r="E118" s="22"/>
      <c r="F118" s="22"/>
      <c r="G118" s="22"/>
      <c r="H118" s="22"/>
      <c r="I118" s="22"/>
      <c r="J118" s="22"/>
      <c r="K118" s="22"/>
      <c r="L118" s="22"/>
      <c r="M118" s="21"/>
    </row>
    <row r="119" spans="1:48" ht="30" customHeight="1" x14ac:dyDescent="0.3">
      <c r="A119" s="21"/>
      <c r="B119" s="21"/>
      <c r="C119" s="21"/>
      <c r="D119" s="21"/>
      <c r="E119" s="22"/>
      <c r="F119" s="22"/>
      <c r="G119" s="22"/>
      <c r="H119" s="22"/>
      <c r="I119" s="22"/>
      <c r="J119" s="22"/>
      <c r="K119" s="22"/>
      <c r="L119" s="22"/>
      <c r="M119" s="21"/>
    </row>
    <row r="120" spans="1:48" ht="30" customHeight="1" x14ac:dyDescent="0.3">
      <c r="A120" s="21"/>
      <c r="B120" s="21"/>
      <c r="C120" s="21"/>
      <c r="D120" s="21"/>
      <c r="E120" s="22"/>
      <c r="F120" s="22"/>
      <c r="G120" s="22"/>
      <c r="H120" s="22"/>
      <c r="I120" s="22"/>
      <c r="J120" s="22"/>
      <c r="K120" s="22"/>
      <c r="L120" s="22"/>
      <c r="M120" s="21"/>
    </row>
    <row r="121" spans="1:48" ht="30" customHeight="1" x14ac:dyDescent="0.3">
      <c r="A121" s="21"/>
      <c r="B121" s="21"/>
      <c r="C121" s="21"/>
      <c r="D121" s="21"/>
      <c r="E121" s="22"/>
      <c r="F121" s="22"/>
      <c r="G121" s="22"/>
      <c r="H121" s="22"/>
      <c r="I121" s="22"/>
      <c r="J121" s="22"/>
      <c r="K121" s="22"/>
      <c r="L121" s="22"/>
      <c r="M121" s="21"/>
    </row>
    <row r="122" spans="1:48" ht="30" customHeight="1" x14ac:dyDescent="0.3">
      <c r="A122" s="21"/>
      <c r="B122" s="21"/>
      <c r="C122" s="21"/>
      <c r="D122" s="21"/>
      <c r="E122" s="22"/>
      <c r="F122" s="22"/>
      <c r="G122" s="22"/>
      <c r="H122" s="22"/>
      <c r="I122" s="22"/>
      <c r="J122" s="22"/>
      <c r="K122" s="22"/>
      <c r="L122" s="22"/>
      <c r="M122" s="21"/>
    </row>
    <row r="123" spans="1:48" ht="30" customHeight="1" x14ac:dyDescent="0.3">
      <c r="A123" s="13" t="s">
        <v>121</v>
      </c>
      <c r="B123" s="21"/>
      <c r="C123" s="21"/>
      <c r="D123" s="21"/>
      <c r="E123" s="22"/>
      <c r="F123" s="22"/>
      <c r="G123" s="22"/>
      <c r="H123" s="22"/>
      <c r="I123" s="22"/>
      <c r="J123" s="22"/>
      <c r="K123" s="22"/>
      <c r="L123" s="22"/>
      <c r="M123" s="21"/>
      <c r="N123" s="12" t="s">
        <v>122</v>
      </c>
    </row>
    <row r="124" spans="1:48" ht="30" customHeight="1" x14ac:dyDescent="0.3">
      <c r="A124" s="13" t="s">
        <v>270</v>
      </c>
      <c r="B124" s="13" t="s">
        <v>51</v>
      </c>
      <c r="C124" s="21"/>
      <c r="D124" s="21"/>
      <c r="E124" s="22"/>
      <c r="F124" s="22"/>
      <c r="G124" s="22"/>
      <c r="H124" s="22"/>
      <c r="I124" s="22"/>
      <c r="J124" s="22"/>
      <c r="K124" s="22"/>
      <c r="L124" s="22"/>
      <c r="M124" s="21"/>
      <c r="Q124" s="14" t="s">
        <v>271</v>
      </c>
    </row>
    <row r="125" spans="1:48" ht="30" customHeight="1" x14ac:dyDescent="0.3">
      <c r="A125" s="13" t="s">
        <v>272</v>
      </c>
      <c r="B125" s="13" t="s">
        <v>273</v>
      </c>
      <c r="C125" s="13" t="s">
        <v>89</v>
      </c>
      <c r="D125" s="21">
        <v>48</v>
      </c>
      <c r="E125" s="22"/>
      <c r="F125" s="22"/>
      <c r="G125" s="22"/>
      <c r="H125" s="22"/>
      <c r="I125" s="22"/>
      <c r="J125" s="22"/>
      <c r="K125" s="22"/>
      <c r="L125" s="22"/>
      <c r="M125" s="13" t="s">
        <v>274</v>
      </c>
      <c r="N125" s="14" t="s">
        <v>275</v>
      </c>
      <c r="O125" s="14" t="s">
        <v>51</v>
      </c>
      <c r="P125" s="14" t="s">
        <v>51</v>
      </c>
      <c r="Q125" s="14" t="s">
        <v>271</v>
      </c>
      <c r="R125" s="14" t="s">
        <v>62</v>
      </c>
      <c r="S125" s="14" t="s">
        <v>63</v>
      </c>
      <c r="T125" s="14" t="s">
        <v>63</v>
      </c>
      <c r="AR125" s="14" t="s">
        <v>51</v>
      </c>
      <c r="AS125" s="14" t="s">
        <v>51</v>
      </c>
      <c r="AU125" s="14" t="s">
        <v>276</v>
      </c>
      <c r="AV125" s="12">
        <v>32</v>
      </c>
    </row>
    <row r="126" spans="1:48" ht="30" customHeight="1" x14ac:dyDescent="0.3">
      <c r="A126" s="13" t="s">
        <v>277</v>
      </c>
      <c r="B126" s="13" t="s">
        <v>273</v>
      </c>
      <c r="C126" s="13" t="s">
        <v>89</v>
      </c>
      <c r="D126" s="21">
        <v>28</v>
      </c>
      <c r="E126" s="22"/>
      <c r="F126" s="22"/>
      <c r="G126" s="22"/>
      <c r="H126" s="22"/>
      <c r="I126" s="22"/>
      <c r="J126" s="22"/>
      <c r="K126" s="22"/>
      <c r="L126" s="22"/>
      <c r="M126" s="13" t="s">
        <v>278</v>
      </c>
      <c r="N126" s="14" t="s">
        <v>279</v>
      </c>
      <c r="O126" s="14" t="s">
        <v>51</v>
      </c>
      <c r="P126" s="14" t="s">
        <v>51</v>
      </c>
      <c r="Q126" s="14" t="s">
        <v>271</v>
      </c>
      <c r="R126" s="14" t="s">
        <v>62</v>
      </c>
      <c r="S126" s="14" t="s">
        <v>63</v>
      </c>
      <c r="T126" s="14" t="s">
        <v>63</v>
      </c>
      <c r="AR126" s="14" t="s">
        <v>51</v>
      </c>
      <c r="AS126" s="14" t="s">
        <v>51</v>
      </c>
      <c r="AU126" s="14" t="s">
        <v>280</v>
      </c>
      <c r="AV126" s="12">
        <v>33</v>
      </c>
    </row>
    <row r="127" spans="1:48" ht="30" customHeight="1" x14ac:dyDescent="0.3">
      <c r="A127" s="13" t="s">
        <v>281</v>
      </c>
      <c r="B127" s="13" t="s">
        <v>282</v>
      </c>
      <c r="C127" s="13" t="s">
        <v>89</v>
      </c>
      <c r="D127" s="21">
        <v>42</v>
      </c>
      <c r="E127" s="22"/>
      <c r="F127" s="22"/>
      <c r="G127" s="22"/>
      <c r="H127" s="22"/>
      <c r="I127" s="22"/>
      <c r="J127" s="22"/>
      <c r="K127" s="22"/>
      <c r="L127" s="22"/>
      <c r="M127" s="13" t="s">
        <v>283</v>
      </c>
      <c r="N127" s="14" t="s">
        <v>284</v>
      </c>
      <c r="O127" s="14" t="s">
        <v>51</v>
      </c>
      <c r="P127" s="14" t="s">
        <v>51</v>
      </c>
      <c r="Q127" s="14" t="s">
        <v>271</v>
      </c>
      <c r="R127" s="14" t="s">
        <v>62</v>
      </c>
      <c r="S127" s="14" t="s">
        <v>63</v>
      </c>
      <c r="T127" s="14" t="s">
        <v>63</v>
      </c>
      <c r="AR127" s="14" t="s">
        <v>51</v>
      </c>
      <c r="AS127" s="14" t="s">
        <v>51</v>
      </c>
      <c r="AU127" s="14" t="s">
        <v>285</v>
      </c>
      <c r="AV127" s="12">
        <v>34</v>
      </c>
    </row>
    <row r="128" spans="1:48" ht="30" customHeight="1" x14ac:dyDescent="0.3">
      <c r="A128" s="13" t="s">
        <v>286</v>
      </c>
      <c r="B128" s="13" t="s">
        <v>287</v>
      </c>
      <c r="C128" s="13" t="s">
        <v>89</v>
      </c>
      <c r="D128" s="21">
        <v>169</v>
      </c>
      <c r="E128" s="22"/>
      <c r="F128" s="22"/>
      <c r="G128" s="22"/>
      <c r="H128" s="22"/>
      <c r="I128" s="22"/>
      <c r="J128" s="22"/>
      <c r="K128" s="22"/>
      <c r="L128" s="22"/>
      <c r="M128" s="13" t="s">
        <v>288</v>
      </c>
      <c r="N128" s="14" t="s">
        <v>289</v>
      </c>
      <c r="O128" s="14" t="s">
        <v>51</v>
      </c>
      <c r="P128" s="14" t="s">
        <v>51</v>
      </c>
      <c r="Q128" s="14" t="s">
        <v>271</v>
      </c>
      <c r="R128" s="14" t="s">
        <v>62</v>
      </c>
      <c r="S128" s="14" t="s">
        <v>63</v>
      </c>
      <c r="T128" s="14" t="s">
        <v>63</v>
      </c>
      <c r="AR128" s="14" t="s">
        <v>51</v>
      </c>
      <c r="AS128" s="14" t="s">
        <v>51</v>
      </c>
      <c r="AU128" s="14" t="s">
        <v>290</v>
      </c>
      <c r="AV128" s="12">
        <v>35</v>
      </c>
    </row>
    <row r="129" spans="1:48" ht="30" customHeight="1" x14ac:dyDescent="0.3">
      <c r="A129" s="13" t="s">
        <v>291</v>
      </c>
      <c r="B129" s="13" t="s">
        <v>292</v>
      </c>
      <c r="C129" s="13" t="s">
        <v>72</v>
      </c>
      <c r="D129" s="21">
        <v>58</v>
      </c>
      <c r="E129" s="22"/>
      <c r="F129" s="22"/>
      <c r="G129" s="22"/>
      <c r="H129" s="22"/>
      <c r="I129" s="22"/>
      <c r="J129" s="22"/>
      <c r="K129" s="22"/>
      <c r="L129" s="22"/>
      <c r="M129" s="13" t="s">
        <v>293</v>
      </c>
      <c r="N129" s="14" t="s">
        <v>294</v>
      </c>
      <c r="O129" s="14" t="s">
        <v>51</v>
      </c>
      <c r="P129" s="14" t="s">
        <v>51</v>
      </c>
      <c r="Q129" s="14" t="s">
        <v>271</v>
      </c>
      <c r="R129" s="14" t="s">
        <v>62</v>
      </c>
      <c r="S129" s="14" t="s">
        <v>63</v>
      </c>
      <c r="T129" s="14" t="s">
        <v>63</v>
      </c>
      <c r="AR129" s="14" t="s">
        <v>51</v>
      </c>
      <c r="AS129" s="14" t="s">
        <v>51</v>
      </c>
      <c r="AU129" s="14" t="s">
        <v>295</v>
      </c>
      <c r="AV129" s="12">
        <v>36</v>
      </c>
    </row>
    <row r="130" spans="1:48" ht="30" customHeight="1" x14ac:dyDescent="0.3">
      <c r="A130" s="13" t="s">
        <v>296</v>
      </c>
      <c r="B130" s="13" t="s">
        <v>297</v>
      </c>
      <c r="C130" s="13" t="s">
        <v>72</v>
      </c>
      <c r="D130" s="21">
        <v>1</v>
      </c>
      <c r="E130" s="22"/>
      <c r="F130" s="22"/>
      <c r="G130" s="22"/>
      <c r="H130" s="22"/>
      <c r="I130" s="22"/>
      <c r="J130" s="22"/>
      <c r="K130" s="22"/>
      <c r="L130" s="22"/>
      <c r="M130" s="13" t="s">
        <v>298</v>
      </c>
      <c r="N130" s="14" t="s">
        <v>299</v>
      </c>
      <c r="O130" s="14" t="s">
        <v>51</v>
      </c>
      <c r="P130" s="14" t="s">
        <v>51</v>
      </c>
      <c r="Q130" s="14" t="s">
        <v>271</v>
      </c>
      <c r="R130" s="14" t="s">
        <v>62</v>
      </c>
      <c r="S130" s="14" t="s">
        <v>63</v>
      </c>
      <c r="T130" s="14" t="s">
        <v>63</v>
      </c>
      <c r="AR130" s="14" t="s">
        <v>51</v>
      </c>
      <c r="AS130" s="14" t="s">
        <v>51</v>
      </c>
      <c r="AU130" s="14" t="s">
        <v>300</v>
      </c>
      <c r="AV130" s="12">
        <v>37</v>
      </c>
    </row>
    <row r="131" spans="1:48" ht="30" customHeight="1" x14ac:dyDescent="0.3">
      <c r="A131" s="13" t="s">
        <v>296</v>
      </c>
      <c r="B131" s="13" t="s">
        <v>301</v>
      </c>
      <c r="C131" s="13" t="s">
        <v>72</v>
      </c>
      <c r="D131" s="21">
        <v>1</v>
      </c>
      <c r="E131" s="22"/>
      <c r="F131" s="22"/>
      <c r="G131" s="22"/>
      <c r="H131" s="22"/>
      <c r="I131" s="22"/>
      <c r="J131" s="22"/>
      <c r="K131" s="22"/>
      <c r="L131" s="22"/>
      <c r="M131" s="13" t="s">
        <v>302</v>
      </c>
      <c r="N131" s="14" t="s">
        <v>303</v>
      </c>
      <c r="O131" s="14" t="s">
        <v>51</v>
      </c>
      <c r="P131" s="14" t="s">
        <v>51</v>
      </c>
      <c r="Q131" s="14" t="s">
        <v>271</v>
      </c>
      <c r="R131" s="14" t="s">
        <v>62</v>
      </c>
      <c r="S131" s="14" t="s">
        <v>63</v>
      </c>
      <c r="T131" s="14" t="s">
        <v>63</v>
      </c>
      <c r="AR131" s="14" t="s">
        <v>51</v>
      </c>
      <c r="AS131" s="14" t="s">
        <v>51</v>
      </c>
      <c r="AU131" s="14" t="s">
        <v>304</v>
      </c>
      <c r="AV131" s="12">
        <v>38</v>
      </c>
    </row>
    <row r="132" spans="1:48" ht="30" customHeight="1" x14ac:dyDescent="0.3">
      <c r="A132" s="21"/>
      <c r="B132" s="21"/>
      <c r="C132" s="21"/>
      <c r="D132" s="21"/>
      <c r="E132" s="22"/>
      <c r="F132" s="22"/>
      <c r="G132" s="22"/>
      <c r="H132" s="22"/>
      <c r="I132" s="22"/>
      <c r="J132" s="22"/>
      <c r="K132" s="22"/>
      <c r="L132" s="22"/>
      <c r="M132" s="21"/>
    </row>
    <row r="133" spans="1:48" ht="30" customHeight="1" x14ac:dyDescent="0.3">
      <c r="A133" s="21"/>
      <c r="B133" s="21"/>
      <c r="C133" s="21"/>
      <c r="D133" s="21"/>
      <c r="E133" s="22"/>
      <c r="F133" s="22"/>
      <c r="G133" s="22"/>
      <c r="H133" s="22"/>
      <c r="I133" s="22"/>
      <c r="J133" s="22"/>
      <c r="K133" s="22"/>
      <c r="L133" s="22"/>
      <c r="M133" s="21"/>
    </row>
    <row r="134" spans="1:48" ht="30" customHeight="1" x14ac:dyDescent="0.3">
      <c r="A134" s="21"/>
      <c r="B134" s="21"/>
      <c r="C134" s="21"/>
      <c r="D134" s="21"/>
      <c r="E134" s="22"/>
      <c r="F134" s="22"/>
      <c r="G134" s="22"/>
      <c r="H134" s="22"/>
      <c r="I134" s="22"/>
      <c r="J134" s="22"/>
      <c r="K134" s="22"/>
      <c r="L134" s="22"/>
      <c r="M134" s="21"/>
    </row>
    <row r="135" spans="1:48" ht="30" customHeight="1" x14ac:dyDescent="0.3">
      <c r="A135" s="21"/>
      <c r="B135" s="21"/>
      <c r="C135" s="21"/>
      <c r="D135" s="21"/>
      <c r="E135" s="22"/>
      <c r="F135" s="22"/>
      <c r="G135" s="22"/>
      <c r="H135" s="22"/>
      <c r="I135" s="22"/>
      <c r="J135" s="22"/>
      <c r="K135" s="22"/>
      <c r="L135" s="22"/>
      <c r="M135" s="21"/>
    </row>
    <row r="136" spans="1:48" ht="30" customHeight="1" x14ac:dyDescent="0.3">
      <c r="A136" s="21"/>
      <c r="B136" s="21"/>
      <c r="C136" s="21"/>
      <c r="D136" s="21"/>
      <c r="E136" s="22"/>
      <c r="F136" s="22"/>
      <c r="G136" s="22"/>
      <c r="H136" s="22"/>
      <c r="I136" s="22"/>
      <c r="J136" s="22"/>
      <c r="K136" s="22"/>
      <c r="L136" s="22"/>
      <c r="M136" s="21"/>
    </row>
    <row r="137" spans="1:48" ht="30" customHeight="1" x14ac:dyDescent="0.3">
      <c r="A137" s="21"/>
      <c r="B137" s="21"/>
      <c r="C137" s="21"/>
      <c r="D137" s="21"/>
      <c r="E137" s="22"/>
      <c r="F137" s="22"/>
      <c r="G137" s="22"/>
      <c r="H137" s="22"/>
      <c r="I137" s="22"/>
      <c r="J137" s="22"/>
      <c r="K137" s="22"/>
      <c r="L137" s="22"/>
      <c r="M137" s="21"/>
    </row>
    <row r="138" spans="1:48" ht="30" customHeight="1" x14ac:dyDescent="0.3">
      <c r="A138" s="21"/>
      <c r="B138" s="21"/>
      <c r="C138" s="21"/>
      <c r="D138" s="21"/>
      <c r="E138" s="22"/>
      <c r="F138" s="22"/>
      <c r="G138" s="22"/>
      <c r="H138" s="22"/>
      <c r="I138" s="22"/>
      <c r="J138" s="22"/>
      <c r="K138" s="22"/>
      <c r="L138" s="22"/>
      <c r="M138" s="21"/>
    </row>
    <row r="139" spans="1:48" ht="30" customHeight="1" x14ac:dyDescent="0.3">
      <c r="A139" s="21"/>
      <c r="B139" s="21"/>
      <c r="C139" s="21"/>
      <c r="D139" s="21"/>
      <c r="E139" s="22"/>
      <c r="F139" s="22"/>
      <c r="G139" s="22"/>
      <c r="H139" s="22"/>
      <c r="I139" s="22"/>
      <c r="J139" s="22"/>
      <c r="K139" s="22"/>
      <c r="L139" s="22"/>
      <c r="M139" s="21"/>
    </row>
    <row r="140" spans="1:48" ht="30" customHeight="1" x14ac:dyDescent="0.3">
      <c r="A140" s="21"/>
      <c r="B140" s="21"/>
      <c r="C140" s="21"/>
      <c r="D140" s="21"/>
      <c r="E140" s="22"/>
      <c r="F140" s="22"/>
      <c r="G140" s="22"/>
      <c r="H140" s="22"/>
      <c r="I140" s="22"/>
      <c r="J140" s="22"/>
      <c r="K140" s="22"/>
      <c r="L140" s="22"/>
      <c r="M140" s="21"/>
    </row>
    <row r="141" spans="1:48" ht="30" customHeight="1" x14ac:dyDescent="0.3">
      <c r="A141" s="21"/>
      <c r="B141" s="21"/>
      <c r="C141" s="21"/>
      <c r="D141" s="21"/>
      <c r="E141" s="22"/>
      <c r="F141" s="22"/>
      <c r="G141" s="22"/>
      <c r="H141" s="22"/>
      <c r="I141" s="22"/>
      <c r="J141" s="22"/>
      <c r="K141" s="22"/>
      <c r="L141" s="22"/>
      <c r="M141" s="21"/>
    </row>
    <row r="142" spans="1:48" ht="30" customHeight="1" x14ac:dyDescent="0.3">
      <c r="A142" s="21"/>
      <c r="B142" s="21"/>
      <c r="C142" s="21"/>
      <c r="D142" s="21"/>
      <c r="E142" s="22"/>
      <c r="F142" s="22"/>
      <c r="G142" s="22"/>
      <c r="H142" s="22"/>
      <c r="I142" s="22"/>
      <c r="J142" s="22"/>
      <c r="K142" s="22"/>
      <c r="L142" s="22"/>
      <c r="M142" s="21"/>
    </row>
    <row r="143" spans="1:48" ht="30" customHeight="1" x14ac:dyDescent="0.3">
      <c r="A143" s="21"/>
      <c r="B143" s="21"/>
      <c r="C143" s="21"/>
      <c r="D143" s="21"/>
      <c r="E143" s="22"/>
      <c r="F143" s="22"/>
      <c r="G143" s="22"/>
      <c r="H143" s="22"/>
      <c r="I143" s="22"/>
      <c r="J143" s="22"/>
      <c r="K143" s="22"/>
      <c r="L143" s="22"/>
      <c r="M143" s="21"/>
    </row>
    <row r="144" spans="1:48" ht="30" customHeight="1" x14ac:dyDescent="0.3">
      <c r="A144" s="21"/>
      <c r="B144" s="21"/>
      <c r="C144" s="21"/>
      <c r="D144" s="21"/>
      <c r="E144" s="22"/>
      <c r="F144" s="22"/>
      <c r="G144" s="22"/>
      <c r="H144" s="22"/>
      <c r="I144" s="22"/>
      <c r="J144" s="22"/>
      <c r="K144" s="22"/>
      <c r="L144" s="22"/>
      <c r="M144" s="21"/>
    </row>
    <row r="145" spans="1:48" ht="30" customHeight="1" x14ac:dyDescent="0.3">
      <c r="A145" s="21"/>
      <c r="B145" s="21"/>
      <c r="C145" s="21"/>
      <c r="D145" s="21"/>
      <c r="E145" s="22"/>
      <c r="F145" s="22"/>
      <c r="G145" s="22"/>
      <c r="H145" s="22"/>
      <c r="I145" s="22"/>
      <c r="J145" s="22"/>
      <c r="K145" s="22"/>
      <c r="L145" s="22"/>
      <c r="M145" s="21"/>
    </row>
    <row r="146" spans="1:48" ht="30" customHeight="1" x14ac:dyDescent="0.3">
      <c r="A146" s="21"/>
      <c r="B146" s="21"/>
      <c r="C146" s="21"/>
      <c r="D146" s="21"/>
      <c r="E146" s="22"/>
      <c r="F146" s="22"/>
      <c r="G146" s="22"/>
      <c r="H146" s="22"/>
      <c r="I146" s="22"/>
      <c r="J146" s="22"/>
      <c r="K146" s="22"/>
      <c r="L146" s="22"/>
      <c r="M146" s="21"/>
    </row>
    <row r="147" spans="1:48" ht="30" customHeight="1" x14ac:dyDescent="0.3">
      <c r="A147" s="13" t="s">
        <v>121</v>
      </c>
      <c r="B147" s="21"/>
      <c r="C147" s="21"/>
      <c r="D147" s="21"/>
      <c r="E147" s="22"/>
      <c r="F147" s="22"/>
      <c r="G147" s="22"/>
      <c r="H147" s="22"/>
      <c r="I147" s="22"/>
      <c r="J147" s="22"/>
      <c r="K147" s="22"/>
      <c r="L147" s="22"/>
      <c r="M147" s="21"/>
      <c r="N147" s="12" t="s">
        <v>122</v>
      </c>
    </row>
    <row r="148" spans="1:48" ht="30" customHeight="1" x14ac:dyDescent="0.3">
      <c r="A148" s="13" t="s">
        <v>305</v>
      </c>
      <c r="B148" s="13" t="s">
        <v>51</v>
      </c>
      <c r="C148" s="21"/>
      <c r="D148" s="21"/>
      <c r="E148" s="22"/>
      <c r="F148" s="22"/>
      <c r="G148" s="22"/>
      <c r="H148" s="22"/>
      <c r="I148" s="22"/>
      <c r="J148" s="22"/>
      <c r="K148" s="22"/>
      <c r="L148" s="22"/>
      <c r="M148" s="21"/>
      <c r="Q148" s="14" t="s">
        <v>306</v>
      </c>
    </row>
    <row r="149" spans="1:48" ht="30" customHeight="1" x14ac:dyDescent="0.3">
      <c r="A149" s="13" t="s">
        <v>307</v>
      </c>
      <c r="B149" s="13" t="s">
        <v>308</v>
      </c>
      <c r="C149" s="13" t="s">
        <v>89</v>
      </c>
      <c r="D149" s="21">
        <v>74</v>
      </c>
      <c r="E149" s="22"/>
      <c r="F149" s="22"/>
      <c r="G149" s="22"/>
      <c r="H149" s="22"/>
      <c r="I149" s="22"/>
      <c r="J149" s="22"/>
      <c r="K149" s="22"/>
      <c r="L149" s="22"/>
      <c r="M149" s="13" t="s">
        <v>309</v>
      </c>
      <c r="N149" s="14" t="s">
        <v>310</v>
      </c>
      <c r="O149" s="14" t="s">
        <v>51</v>
      </c>
      <c r="P149" s="14" t="s">
        <v>51</v>
      </c>
      <c r="Q149" s="14" t="s">
        <v>306</v>
      </c>
      <c r="R149" s="14" t="s">
        <v>62</v>
      </c>
      <c r="S149" s="14" t="s">
        <v>63</v>
      </c>
      <c r="T149" s="14" t="s">
        <v>63</v>
      </c>
      <c r="AR149" s="14" t="s">
        <v>51</v>
      </c>
      <c r="AS149" s="14" t="s">
        <v>51</v>
      </c>
      <c r="AU149" s="14" t="s">
        <v>311</v>
      </c>
      <c r="AV149" s="12">
        <v>40</v>
      </c>
    </row>
    <row r="150" spans="1:48" ht="30" customHeight="1" x14ac:dyDescent="0.3">
      <c r="A150" s="13" t="s">
        <v>312</v>
      </c>
      <c r="B150" s="13" t="s">
        <v>308</v>
      </c>
      <c r="C150" s="13" t="s">
        <v>89</v>
      </c>
      <c r="D150" s="21">
        <v>64</v>
      </c>
      <c r="E150" s="22"/>
      <c r="F150" s="22"/>
      <c r="G150" s="22"/>
      <c r="H150" s="22"/>
      <c r="I150" s="22"/>
      <c r="J150" s="22"/>
      <c r="K150" s="22"/>
      <c r="L150" s="22"/>
      <c r="M150" s="13" t="s">
        <v>313</v>
      </c>
      <c r="N150" s="14" t="s">
        <v>314</v>
      </c>
      <c r="O150" s="14" t="s">
        <v>51</v>
      </c>
      <c r="P150" s="14" t="s">
        <v>51</v>
      </c>
      <c r="Q150" s="14" t="s">
        <v>306</v>
      </c>
      <c r="R150" s="14" t="s">
        <v>62</v>
      </c>
      <c r="S150" s="14" t="s">
        <v>63</v>
      </c>
      <c r="T150" s="14" t="s">
        <v>63</v>
      </c>
      <c r="AR150" s="14" t="s">
        <v>51</v>
      </c>
      <c r="AS150" s="14" t="s">
        <v>51</v>
      </c>
      <c r="AU150" s="14" t="s">
        <v>315</v>
      </c>
      <c r="AV150" s="12">
        <v>207</v>
      </c>
    </row>
    <row r="151" spans="1:48" ht="30" customHeight="1" x14ac:dyDescent="0.3">
      <c r="A151" s="13" t="s">
        <v>316</v>
      </c>
      <c r="B151" s="13" t="s">
        <v>317</v>
      </c>
      <c r="C151" s="13" t="s">
        <v>89</v>
      </c>
      <c r="D151" s="21">
        <v>14</v>
      </c>
      <c r="E151" s="22"/>
      <c r="F151" s="22"/>
      <c r="G151" s="22"/>
      <c r="H151" s="22"/>
      <c r="I151" s="22"/>
      <c r="J151" s="22"/>
      <c r="K151" s="22"/>
      <c r="L151" s="22"/>
      <c r="M151" s="13" t="s">
        <v>318</v>
      </c>
      <c r="N151" s="14" t="s">
        <v>319</v>
      </c>
      <c r="O151" s="14" t="s">
        <v>51</v>
      </c>
      <c r="P151" s="14" t="s">
        <v>51</v>
      </c>
      <c r="Q151" s="14" t="s">
        <v>306</v>
      </c>
      <c r="R151" s="14" t="s">
        <v>62</v>
      </c>
      <c r="S151" s="14" t="s">
        <v>63</v>
      </c>
      <c r="T151" s="14" t="s">
        <v>63</v>
      </c>
      <c r="AR151" s="14" t="s">
        <v>51</v>
      </c>
      <c r="AS151" s="14" t="s">
        <v>51</v>
      </c>
      <c r="AU151" s="14" t="s">
        <v>320</v>
      </c>
      <c r="AV151" s="12">
        <v>42</v>
      </c>
    </row>
    <row r="152" spans="1:48" ht="30" customHeight="1" x14ac:dyDescent="0.3">
      <c r="A152" s="13" t="s">
        <v>316</v>
      </c>
      <c r="B152" s="13" t="s">
        <v>321</v>
      </c>
      <c r="C152" s="13" t="s">
        <v>89</v>
      </c>
      <c r="D152" s="21">
        <v>34</v>
      </c>
      <c r="E152" s="22"/>
      <c r="F152" s="22"/>
      <c r="G152" s="22"/>
      <c r="H152" s="22"/>
      <c r="I152" s="22"/>
      <c r="J152" s="22"/>
      <c r="K152" s="22"/>
      <c r="L152" s="22"/>
      <c r="M152" s="13" t="s">
        <v>322</v>
      </c>
      <c r="N152" s="14" t="s">
        <v>323</v>
      </c>
      <c r="O152" s="14" t="s">
        <v>51</v>
      </c>
      <c r="P152" s="14" t="s">
        <v>51</v>
      </c>
      <c r="Q152" s="14" t="s">
        <v>306</v>
      </c>
      <c r="R152" s="14" t="s">
        <v>62</v>
      </c>
      <c r="S152" s="14" t="s">
        <v>63</v>
      </c>
      <c r="T152" s="14" t="s">
        <v>63</v>
      </c>
      <c r="AR152" s="14" t="s">
        <v>51</v>
      </c>
      <c r="AS152" s="14" t="s">
        <v>51</v>
      </c>
      <c r="AU152" s="14" t="s">
        <v>324</v>
      </c>
      <c r="AV152" s="12">
        <v>43</v>
      </c>
    </row>
    <row r="153" spans="1:48" ht="30" customHeight="1" x14ac:dyDescent="0.3">
      <c r="A153" s="21"/>
      <c r="B153" s="21"/>
      <c r="C153" s="21"/>
      <c r="D153" s="21"/>
      <c r="E153" s="22"/>
      <c r="F153" s="22"/>
      <c r="G153" s="22"/>
      <c r="H153" s="22"/>
      <c r="I153" s="22"/>
      <c r="J153" s="22"/>
      <c r="K153" s="22"/>
      <c r="L153" s="22"/>
      <c r="M153" s="21"/>
    </row>
    <row r="154" spans="1:48" ht="30" customHeight="1" x14ac:dyDescent="0.3">
      <c r="A154" s="21"/>
      <c r="B154" s="21"/>
      <c r="C154" s="21"/>
      <c r="D154" s="21"/>
      <c r="E154" s="22"/>
      <c r="F154" s="22"/>
      <c r="G154" s="22"/>
      <c r="H154" s="22"/>
      <c r="I154" s="22"/>
      <c r="J154" s="22"/>
      <c r="K154" s="22"/>
      <c r="L154" s="22"/>
      <c r="M154" s="21"/>
    </row>
    <row r="155" spans="1:48" ht="30" customHeight="1" x14ac:dyDescent="0.3">
      <c r="A155" s="21"/>
      <c r="B155" s="21"/>
      <c r="C155" s="21"/>
      <c r="D155" s="21"/>
      <c r="E155" s="22"/>
      <c r="F155" s="22"/>
      <c r="G155" s="22"/>
      <c r="H155" s="22"/>
      <c r="I155" s="22"/>
      <c r="J155" s="22"/>
      <c r="K155" s="22"/>
      <c r="L155" s="22"/>
      <c r="M155" s="21"/>
    </row>
    <row r="156" spans="1:48" ht="30" customHeight="1" x14ac:dyDescent="0.3">
      <c r="A156" s="21"/>
      <c r="B156" s="21"/>
      <c r="C156" s="21"/>
      <c r="D156" s="21"/>
      <c r="E156" s="22"/>
      <c r="F156" s="22"/>
      <c r="G156" s="22"/>
      <c r="H156" s="22"/>
      <c r="I156" s="22"/>
      <c r="J156" s="22"/>
      <c r="K156" s="22"/>
      <c r="L156" s="22"/>
      <c r="M156" s="21"/>
    </row>
    <row r="157" spans="1:48" ht="30" customHeight="1" x14ac:dyDescent="0.3">
      <c r="A157" s="21"/>
      <c r="B157" s="21"/>
      <c r="C157" s="21"/>
      <c r="D157" s="21"/>
      <c r="E157" s="22"/>
      <c r="F157" s="22"/>
      <c r="G157" s="22"/>
      <c r="H157" s="22"/>
      <c r="I157" s="22"/>
      <c r="J157" s="22"/>
      <c r="K157" s="22"/>
      <c r="L157" s="22"/>
      <c r="M157" s="21"/>
    </row>
    <row r="158" spans="1:48" ht="30" customHeight="1" x14ac:dyDescent="0.3">
      <c r="A158" s="21"/>
      <c r="B158" s="21"/>
      <c r="C158" s="21"/>
      <c r="D158" s="21"/>
      <c r="E158" s="22"/>
      <c r="F158" s="22"/>
      <c r="G158" s="22"/>
      <c r="H158" s="22"/>
      <c r="I158" s="22"/>
      <c r="J158" s="22"/>
      <c r="K158" s="22"/>
      <c r="L158" s="22"/>
      <c r="M158" s="21"/>
    </row>
    <row r="159" spans="1:48" ht="30" customHeight="1" x14ac:dyDescent="0.3">
      <c r="A159" s="21"/>
      <c r="B159" s="21"/>
      <c r="C159" s="21"/>
      <c r="D159" s="21"/>
      <c r="E159" s="22"/>
      <c r="F159" s="22"/>
      <c r="G159" s="22"/>
      <c r="H159" s="22"/>
      <c r="I159" s="22"/>
      <c r="J159" s="22"/>
      <c r="K159" s="22"/>
      <c r="L159" s="22"/>
      <c r="M159" s="21"/>
    </row>
    <row r="160" spans="1:48" ht="30" customHeight="1" x14ac:dyDescent="0.3">
      <c r="A160" s="21"/>
      <c r="B160" s="21"/>
      <c r="C160" s="21"/>
      <c r="D160" s="21"/>
      <c r="E160" s="22"/>
      <c r="F160" s="22"/>
      <c r="G160" s="22"/>
      <c r="H160" s="22"/>
      <c r="I160" s="22"/>
      <c r="J160" s="22"/>
      <c r="K160" s="22"/>
      <c r="L160" s="22"/>
      <c r="M160" s="21"/>
    </row>
    <row r="161" spans="1:48" ht="30" customHeight="1" x14ac:dyDescent="0.3">
      <c r="A161" s="21"/>
      <c r="B161" s="21"/>
      <c r="C161" s="21"/>
      <c r="D161" s="21"/>
      <c r="E161" s="22"/>
      <c r="F161" s="22"/>
      <c r="G161" s="22"/>
      <c r="H161" s="22"/>
      <c r="I161" s="22"/>
      <c r="J161" s="22"/>
      <c r="K161" s="22"/>
      <c r="L161" s="22"/>
      <c r="M161" s="21"/>
    </row>
    <row r="162" spans="1:48" ht="30" customHeight="1" x14ac:dyDescent="0.3">
      <c r="A162" s="21"/>
      <c r="B162" s="21"/>
      <c r="C162" s="21"/>
      <c r="D162" s="21"/>
      <c r="E162" s="22"/>
      <c r="F162" s="22"/>
      <c r="G162" s="22"/>
      <c r="H162" s="22"/>
      <c r="I162" s="22"/>
      <c r="J162" s="22"/>
      <c r="K162" s="22"/>
      <c r="L162" s="22"/>
      <c r="M162" s="21"/>
    </row>
    <row r="163" spans="1:48" ht="30" customHeight="1" x14ac:dyDescent="0.3">
      <c r="A163" s="21"/>
      <c r="B163" s="21"/>
      <c r="C163" s="21"/>
      <c r="D163" s="21"/>
      <c r="E163" s="22"/>
      <c r="F163" s="22"/>
      <c r="G163" s="22"/>
      <c r="H163" s="22"/>
      <c r="I163" s="22"/>
      <c r="J163" s="22"/>
      <c r="K163" s="22"/>
      <c r="L163" s="22"/>
      <c r="M163" s="21"/>
    </row>
    <row r="164" spans="1:48" ht="30" customHeight="1" x14ac:dyDescent="0.3">
      <c r="A164" s="21"/>
      <c r="B164" s="21"/>
      <c r="C164" s="21"/>
      <c r="D164" s="21"/>
      <c r="E164" s="22"/>
      <c r="F164" s="22"/>
      <c r="G164" s="22"/>
      <c r="H164" s="22"/>
      <c r="I164" s="22"/>
      <c r="J164" s="22"/>
      <c r="K164" s="22"/>
      <c r="L164" s="22"/>
      <c r="M164" s="21"/>
    </row>
    <row r="165" spans="1:48" ht="30" customHeight="1" x14ac:dyDescent="0.3">
      <c r="A165" s="21"/>
      <c r="B165" s="21"/>
      <c r="C165" s="21"/>
      <c r="D165" s="21"/>
      <c r="E165" s="22"/>
      <c r="F165" s="22"/>
      <c r="G165" s="22"/>
      <c r="H165" s="22"/>
      <c r="I165" s="22"/>
      <c r="J165" s="22"/>
      <c r="K165" s="22"/>
      <c r="L165" s="22"/>
      <c r="M165" s="21"/>
    </row>
    <row r="166" spans="1:48" ht="30" customHeight="1" x14ac:dyDescent="0.3">
      <c r="A166" s="21"/>
      <c r="B166" s="21"/>
      <c r="C166" s="21"/>
      <c r="D166" s="21"/>
      <c r="E166" s="22"/>
      <c r="F166" s="22"/>
      <c r="G166" s="22"/>
      <c r="H166" s="22"/>
      <c r="I166" s="22"/>
      <c r="J166" s="22"/>
      <c r="K166" s="22"/>
      <c r="L166" s="22"/>
      <c r="M166" s="21"/>
    </row>
    <row r="167" spans="1:48" ht="30" customHeight="1" x14ac:dyDescent="0.3">
      <c r="A167" s="21"/>
      <c r="B167" s="21"/>
      <c r="C167" s="21"/>
      <c r="D167" s="21"/>
      <c r="E167" s="22"/>
      <c r="F167" s="22"/>
      <c r="G167" s="22"/>
      <c r="H167" s="22"/>
      <c r="I167" s="22"/>
      <c r="J167" s="22"/>
      <c r="K167" s="22"/>
      <c r="L167" s="22"/>
      <c r="M167" s="21"/>
    </row>
    <row r="168" spans="1:48" ht="30" customHeight="1" x14ac:dyDescent="0.3">
      <c r="A168" s="21"/>
      <c r="B168" s="21"/>
      <c r="C168" s="21"/>
      <c r="D168" s="21"/>
      <c r="E168" s="22"/>
      <c r="F168" s="22"/>
      <c r="G168" s="22"/>
      <c r="H168" s="22"/>
      <c r="I168" s="22"/>
      <c r="J168" s="22"/>
      <c r="K168" s="22"/>
      <c r="L168" s="22"/>
      <c r="M168" s="21"/>
    </row>
    <row r="169" spans="1:48" ht="30" customHeight="1" x14ac:dyDescent="0.3">
      <c r="A169" s="21"/>
      <c r="B169" s="21"/>
      <c r="C169" s="21"/>
      <c r="D169" s="21"/>
      <c r="E169" s="22"/>
      <c r="F169" s="22"/>
      <c r="G169" s="22"/>
      <c r="H169" s="22"/>
      <c r="I169" s="22"/>
      <c r="J169" s="22"/>
      <c r="K169" s="22"/>
      <c r="L169" s="22"/>
      <c r="M169" s="21"/>
    </row>
    <row r="170" spans="1:48" ht="30" customHeight="1" x14ac:dyDescent="0.3">
      <c r="A170" s="21"/>
      <c r="B170" s="21"/>
      <c r="C170" s="21"/>
      <c r="D170" s="21"/>
      <c r="E170" s="22"/>
      <c r="F170" s="22"/>
      <c r="G170" s="22"/>
      <c r="H170" s="22"/>
      <c r="I170" s="22"/>
      <c r="J170" s="22"/>
      <c r="K170" s="22"/>
      <c r="L170" s="22"/>
      <c r="M170" s="21"/>
    </row>
    <row r="171" spans="1:48" ht="30" customHeight="1" x14ac:dyDescent="0.3">
      <c r="A171" s="13" t="s">
        <v>121</v>
      </c>
      <c r="B171" s="21"/>
      <c r="C171" s="21"/>
      <c r="D171" s="21"/>
      <c r="E171" s="22"/>
      <c r="F171" s="22"/>
      <c r="G171" s="22"/>
      <c r="H171" s="22"/>
      <c r="I171" s="22"/>
      <c r="J171" s="22"/>
      <c r="K171" s="22"/>
      <c r="L171" s="22"/>
      <c r="M171" s="21"/>
      <c r="N171" s="12" t="s">
        <v>122</v>
      </c>
    </row>
    <row r="172" spans="1:48" ht="30" customHeight="1" x14ac:dyDescent="0.3">
      <c r="A172" s="13" t="s">
        <v>325</v>
      </c>
      <c r="B172" s="13" t="s">
        <v>51</v>
      </c>
      <c r="C172" s="21"/>
      <c r="D172" s="21"/>
      <c r="E172" s="22"/>
      <c r="F172" s="22"/>
      <c r="G172" s="22"/>
      <c r="H172" s="22"/>
      <c r="I172" s="22"/>
      <c r="J172" s="22"/>
      <c r="K172" s="22"/>
      <c r="L172" s="22"/>
      <c r="M172" s="21"/>
      <c r="Q172" s="14" t="s">
        <v>326</v>
      </c>
    </row>
    <row r="173" spans="1:48" ht="30" customHeight="1" x14ac:dyDescent="0.3">
      <c r="A173" s="13" t="s">
        <v>327</v>
      </c>
      <c r="B173" s="13" t="s">
        <v>328</v>
      </c>
      <c r="C173" s="13" t="s">
        <v>89</v>
      </c>
      <c r="D173" s="21">
        <v>154</v>
      </c>
      <c r="E173" s="22"/>
      <c r="F173" s="22"/>
      <c r="G173" s="22"/>
      <c r="H173" s="22"/>
      <c r="I173" s="22"/>
      <c r="J173" s="22"/>
      <c r="K173" s="22"/>
      <c r="L173" s="22"/>
      <c r="M173" s="13" t="s">
        <v>329</v>
      </c>
      <c r="N173" s="14" t="s">
        <v>330</v>
      </c>
      <c r="O173" s="14" t="s">
        <v>51</v>
      </c>
      <c r="P173" s="14" t="s">
        <v>51</v>
      </c>
      <c r="Q173" s="14" t="s">
        <v>326</v>
      </c>
      <c r="R173" s="14" t="s">
        <v>63</v>
      </c>
      <c r="S173" s="14" t="s">
        <v>63</v>
      </c>
      <c r="T173" s="14" t="s">
        <v>62</v>
      </c>
      <c r="AR173" s="14" t="s">
        <v>51</v>
      </c>
      <c r="AS173" s="14" t="s">
        <v>51</v>
      </c>
      <c r="AU173" s="14" t="s">
        <v>331</v>
      </c>
      <c r="AV173" s="12">
        <v>271</v>
      </c>
    </row>
    <row r="174" spans="1:48" ht="30" customHeight="1" x14ac:dyDescent="0.3">
      <c r="A174" s="13" t="s">
        <v>332</v>
      </c>
      <c r="B174" s="13" t="s">
        <v>333</v>
      </c>
      <c r="C174" s="13" t="s">
        <v>89</v>
      </c>
      <c r="D174" s="21">
        <v>42</v>
      </c>
      <c r="E174" s="22"/>
      <c r="F174" s="22"/>
      <c r="G174" s="22"/>
      <c r="H174" s="22"/>
      <c r="I174" s="22"/>
      <c r="J174" s="22"/>
      <c r="K174" s="22"/>
      <c r="L174" s="22"/>
      <c r="M174" s="13" t="s">
        <v>334</v>
      </c>
      <c r="N174" s="14" t="s">
        <v>335</v>
      </c>
      <c r="O174" s="14" t="s">
        <v>51</v>
      </c>
      <c r="P174" s="14" t="s">
        <v>51</v>
      </c>
      <c r="Q174" s="14" t="s">
        <v>326</v>
      </c>
      <c r="R174" s="14" t="s">
        <v>63</v>
      </c>
      <c r="S174" s="14" t="s">
        <v>63</v>
      </c>
      <c r="T174" s="14" t="s">
        <v>62</v>
      </c>
      <c r="AR174" s="14" t="s">
        <v>51</v>
      </c>
      <c r="AS174" s="14" t="s">
        <v>51</v>
      </c>
      <c r="AU174" s="14" t="s">
        <v>336</v>
      </c>
      <c r="AV174" s="12">
        <v>45</v>
      </c>
    </row>
    <row r="175" spans="1:48" ht="30" customHeight="1" x14ac:dyDescent="0.3">
      <c r="A175" s="13" t="s">
        <v>337</v>
      </c>
      <c r="B175" s="13" t="s">
        <v>338</v>
      </c>
      <c r="C175" s="13" t="s">
        <v>89</v>
      </c>
      <c r="D175" s="21">
        <v>14</v>
      </c>
      <c r="E175" s="22"/>
      <c r="F175" s="22"/>
      <c r="G175" s="22"/>
      <c r="H175" s="22"/>
      <c r="I175" s="22"/>
      <c r="J175" s="22"/>
      <c r="K175" s="22"/>
      <c r="L175" s="22"/>
      <c r="M175" s="13" t="s">
        <v>339</v>
      </c>
      <c r="N175" s="14" t="s">
        <v>340</v>
      </c>
      <c r="O175" s="14" t="s">
        <v>51</v>
      </c>
      <c r="P175" s="14" t="s">
        <v>51</v>
      </c>
      <c r="Q175" s="14" t="s">
        <v>326</v>
      </c>
      <c r="R175" s="14" t="s">
        <v>63</v>
      </c>
      <c r="S175" s="14" t="s">
        <v>63</v>
      </c>
      <c r="T175" s="14" t="s">
        <v>62</v>
      </c>
      <c r="AR175" s="14" t="s">
        <v>51</v>
      </c>
      <c r="AS175" s="14" t="s">
        <v>51</v>
      </c>
      <c r="AU175" s="14" t="s">
        <v>341</v>
      </c>
      <c r="AV175" s="12">
        <v>46</v>
      </c>
    </row>
    <row r="176" spans="1:48" ht="30" customHeight="1" x14ac:dyDescent="0.3">
      <c r="A176" s="13" t="s">
        <v>342</v>
      </c>
      <c r="B176" s="13" t="s">
        <v>343</v>
      </c>
      <c r="C176" s="13" t="s">
        <v>89</v>
      </c>
      <c r="D176" s="21">
        <v>204</v>
      </c>
      <c r="E176" s="22"/>
      <c r="F176" s="22"/>
      <c r="G176" s="22"/>
      <c r="H176" s="22"/>
      <c r="I176" s="22"/>
      <c r="J176" s="22"/>
      <c r="K176" s="22"/>
      <c r="L176" s="22"/>
      <c r="M176" s="13" t="s">
        <v>344</v>
      </c>
      <c r="N176" s="14" t="s">
        <v>345</v>
      </c>
      <c r="O176" s="14" t="s">
        <v>51</v>
      </c>
      <c r="P176" s="14" t="s">
        <v>51</v>
      </c>
      <c r="Q176" s="14" t="s">
        <v>326</v>
      </c>
      <c r="R176" s="14" t="s">
        <v>62</v>
      </c>
      <c r="S176" s="14" t="s">
        <v>63</v>
      </c>
      <c r="T176" s="14" t="s">
        <v>63</v>
      </c>
      <c r="AR176" s="14" t="s">
        <v>51</v>
      </c>
      <c r="AS176" s="14" t="s">
        <v>51</v>
      </c>
      <c r="AU176" s="14" t="s">
        <v>346</v>
      </c>
      <c r="AV176" s="12">
        <v>47</v>
      </c>
    </row>
    <row r="177" spans="1:48" ht="30" customHeight="1" x14ac:dyDescent="0.3">
      <c r="A177" s="13" t="s">
        <v>347</v>
      </c>
      <c r="B177" s="13" t="s">
        <v>343</v>
      </c>
      <c r="C177" s="13" t="s">
        <v>89</v>
      </c>
      <c r="D177" s="21">
        <v>204</v>
      </c>
      <c r="E177" s="22"/>
      <c r="F177" s="22"/>
      <c r="G177" s="22"/>
      <c r="H177" s="22"/>
      <c r="I177" s="22"/>
      <c r="J177" s="22"/>
      <c r="K177" s="22"/>
      <c r="L177" s="22"/>
      <c r="M177" s="13" t="s">
        <v>348</v>
      </c>
      <c r="N177" s="14" t="s">
        <v>349</v>
      </c>
      <c r="O177" s="14" t="s">
        <v>51</v>
      </c>
      <c r="P177" s="14" t="s">
        <v>51</v>
      </c>
      <c r="Q177" s="14" t="s">
        <v>326</v>
      </c>
      <c r="R177" s="14" t="s">
        <v>62</v>
      </c>
      <c r="S177" s="14" t="s">
        <v>63</v>
      </c>
      <c r="T177" s="14" t="s">
        <v>63</v>
      </c>
      <c r="AR177" s="14" t="s">
        <v>51</v>
      </c>
      <c r="AS177" s="14" t="s">
        <v>51</v>
      </c>
      <c r="AU177" s="14" t="s">
        <v>350</v>
      </c>
      <c r="AV177" s="12">
        <v>48</v>
      </c>
    </row>
    <row r="178" spans="1:48" ht="30" customHeight="1" x14ac:dyDescent="0.3">
      <c r="A178" s="13" t="s">
        <v>351</v>
      </c>
      <c r="B178" s="13" t="s">
        <v>352</v>
      </c>
      <c r="C178" s="13" t="s">
        <v>89</v>
      </c>
      <c r="D178" s="21">
        <v>15</v>
      </c>
      <c r="E178" s="22"/>
      <c r="F178" s="22"/>
      <c r="G178" s="22"/>
      <c r="H178" s="22"/>
      <c r="I178" s="22"/>
      <c r="J178" s="22"/>
      <c r="K178" s="22"/>
      <c r="L178" s="22"/>
      <c r="M178" s="13" t="s">
        <v>353</v>
      </c>
      <c r="N178" s="14" t="s">
        <v>354</v>
      </c>
      <c r="O178" s="14" t="s">
        <v>51</v>
      </c>
      <c r="P178" s="14" t="s">
        <v>51</v>
      </c>
      <c r="Q178" s="14" t="s">
        <v>326</v>
      </c>
      <c r="R178" s="14" t="s">
        <v>62</v>
      </c>
      <c r="S178" s="14" t="s">
        <v>63</v>
      </c>
      <c r="T178" s="14" t="s">
        <v>63</v>
      </c>
      <c r="AR178" s="14" t="s">
        <v>51</v>
      </c>
      <c r="AS178" s="14" t="s">
        <v>51</v>
      </c>
      <c r="AU178" s="14" t="s">
        <v>355</v>
      </c>
      <c r="AV178" s="12">
        <v>49</v>
      </c>
    </row>
    <row r="179" spans="1:48" ht="30" customHeight="1" x14ac:dyDescent="0.3">
      <c r="A179" s="13" t="s">
        <v>356</v>
      </c>
      <c r="B179" s="13" t="s">
        <v>51</v>
      </c>
      <c r="C179" s="13" t="s">
        <v>72</v>
      </c>
      <c r="D179" s="21">
        <v>20</v>
      </c>
      <c r="E179" s="22"/>
      <c r="F179" s="22"/>
      <c r="G179" s="22"/>
      <c r="H179" s="22"/>
      <c r="I179" s="22"/>
      <c r="J179" s="22"/>
      <c r="K179" s="22"/>
      <c r="L179" s="22"/>
      <c r="M179" s="13" t="s">
        <v>357</v>
      </c>
      <c r="N179" s="14" t="s">
        <v>358</v>
      </c>
      <c r="O179" s="14" t="s">
        <v>51</v>
      </c>
      <c r="P179" s="14" t="s">
        <v>51</v>
      </c>
      <c r="Q179" s="14" t="s">
        <v>326</v>
      </c>
      <c r="R179" s="14" t="s">
        <v>62</v>
      </c>
      <c r="S179" s="14" t="s">
        <v>63</v>
      </c>
      <c r="T179" s="14" t="s">
        <v>63</v>
      </c>
      <c r="AR179" s="14" t="s">
        <v>51</v>
      </c>
      <c r="AS179" s="14" t="s">
        <v>51</v>
      </c>
      <c r="AU179" s="14" t="s">
        <v>359</v>
      </c>
      <c r="AV179" s="12">
        <v>50</v>
      </c>
    </row>
    <row r="180" spans="1:48" ht="30" customHeight="1" x14ac:dyDescent="0.3">
      <c r="A180" s="13" t="s">
        <v>360</v>
      </c>
      <c r="B180" s="13" t="s">
        <v>361</v>
      </c>
      <c r="C180" s="13" t="s">
        <v>89</v>
      </c>
      <c r="D180" s="21">
        <v>54</v>
      </c>
      <c r="E180" s="22"/>
      <c r="F180" s="22"/>
      <c r="G180" s="22"/>
      <c r="H180" s="22"/>
      <c r="I180" s="22"/>
      <c r="J180" s="22"/>
      <c r="K180" s="22"/>
      <c r="L180" s="22"/>
      <c r="M180" s="13" t="s">
        <v>362</v>
      </c>
      <c r="N180" s="14" t="s">
        <v>363</v>
      </c>
      <c r="O180" s="14" t="s">
        <v>51</v>
      </c>
      <c r="P180" s="14" t="s">
        <v>51</v>
      </c>
      <c r="Q180" s="14" t="s">
        <v>326</v>
      </c>
      <c r="R180" s="14" t="s">
        <v>62</v>
      </c>
      <c r="S180" s="14" t="s">
        <v>63</v>
      </c>
      <c r="T180" s="14" t="s">
        <v>63</v>
      </c>
      <c r="AR180" s="14" t="s">
        <v>51</v>
      </c>
      <c r="AS180" s="14" t="s">
        <v>51</v>
      </c>
      <c r="AU180" s="14" t="s">
        <v>364</v>
      </c>
      <c r="AV180" s="12">
        <v>51</v>
      </c>
    </row>
    <row r="181" spans="1:48" ht="30" customHeight="1" x14ac:dyDescent="0.3">
      <c r="A181" s="13" t="s">
        <v>365</v>
      </c>
      <c r="B181" s="13" t="s">
        <v>366</v>
      </c>
      <c r="C181" s="13" t="s">
        <v>89</v>
      </c>
      <c r="D181" s="21">
        <v>142</v>
      </c>
      <c r="E181" s="22"/>
      <c r="F181" s="22"/>
      <c r="G181" s="22"/>
      <c r="H181" s="22"/>
      <c r="I181" s="22"/>
      <c r="J181" s="22"/>
      <c r="K181" s="22"/>
      <c r="L181" s="22"/>
      <c r="M181" s="13" t="s">
        <v>367</v>
      </c>
      <c r="N181" s="14" t="s">
        <v>368</v>
      </c>
      <c r="O181" s="14" t="s">
        <v>51</v>
      </c>
      <c r="P181" s="14" t="s">
        <v>51</v>
      </c>
      <c r="Q181" s="14" t="s">
        <v>326</v>
      </c>
      <c r="R181" s="14" t="s">
        <v>62</v>
      </c>
      <c r="S181" s="14" t="s">
        <v>63</v>
      </c>
      <c r="T181" s="14" t="s">
        <v>63</v>
      </c>
      <c r="AR181" s="14" t="s">
        <v>51</v>
      </c>
      <c r="AS181" s="14" t="s">
        <v>51</v>
      </c>
      <c r="AU181" s="14" t="s">
        <v>369</v>
      </c>
      <c r="AV181" s="12">
        <v>52</v>
      </c>
    </row>
    <row r="182" spans="1:48" ht="30" customHeight="1" x14ac:dyDescent="0.3">
      <c r="A182" s="13" t="s">
        <v>370</v>
      </c>
      <c r="B182" s="13" t="s">
        <v>371</v>
      </c>
      <c r="C182" s="13" t="s">
        <v>89</v>
      </c>
      <c r="D182" s="21">
        <v>191</v>
      </c>
      <c r="E182" s="22"/>
      <c r="F182" s="22"/>
      <c r="G182" s="22"/>
      <c r="H182" s="22"/>
      <c r="I182" s="22"/>
      <c r="J182" s="22"/>
      <c r="K182" s="22"/>
      <c r="L182" s="22"/>
      <c r="M182" s="13" t="s">
        <v>372</v>
      </c>
      <c r="N182" s="14" t="s">
        <v>373</v>
      </c>
      <c r="O182" s="14" t="s">
        <v>51</v>
      </c>
      <c r="P182" s="14" t="s">
        <v>51</v>
      </c>
      <c r="Q182" s="14" t="s">
        <v>326</v>
      </c>
      <c r="R182" s="14" t="s">
        <v>62</v>
      </c>
      <c r="S182" s="14" t="s">
        <v>63</v>
      </c>
      <c r="T182" s="14" t="s">
        <v>63</v>
      </c>
      <c r="AR182" s="14" t="s">
        <v>51</v>
      </c>
      <c r="AS182" s="14" t="s">
        <v>51</v>
      </c>
      <c r="AU182" s="14" t="s">
        <v>374</v>
      </c>
      <c r="AV182" s="12">
        <v>53</v>
      </c>
    </row>
    <row r="183" spans="1:48" ht="30" customHeight="1" x14ac:dyDescent="0.3">
      <c r="A183" s="13" t="s">
        <v>370</v>
      </c>
      <c r="B183" s="13" t="s">
        <v>375</v>
      </c>
      <c r="C183" s="13" t="s">
        <v>89</v>
      </c>
      <c r="D183" s="21">
        <v>64</v>
      </c>
      <c r="E183" s="22"/>
      <c r="F183" s="22"/>
      <c r="G183" s="22"/>
      <c r="H183" s="22"/>
      <c r="I183" s="22"/>
      <c r="J183" s="22"/>
      <c r="K183" s="22"/>
      <c r="L183" s="22"/>
      <c r="M183" s="13" t="s">
        <v>376</v>
      </c>
      <c r="N183" s="14" t="s">
        <v>377</v>
      </c>
      <c r="O183" s="14" t="s">
        <v>51</v>
      </c>
      <c r="P183" s="14" t="s">
        <v>51</v>
      </c>
      <c r="Q183" s="14" t="s">
        <v>326</v>
      </c>
      <c r="R183" s="14" t="s">
        <v>62</v>
      </c>
      <c r="S183" s="14" t="s">
        <v>63</v>
      </c>
      <c r="T183" s="14" t="s">
        <v>63</v>
      </c>
      <c r="AR183" s="14" t="s">
        <v>51</v>
      </c>
      <c r="AS183" s="14" t="s">
        <v>51</v>
      </c>
      <c r="AU183" s="14" t="s">
        <v>378</v>
      </c>
      <c r="AV183" s="12">
        <v>54</v>
      </c>
    </row>
    <row r="184" spans="1:48" ht="30" customHeight="1" x14ac:dyDescent="0.3">
      <c r="A184" s="13" t="s">
        <v>379</v>
      </c>
      <c r="B184" s="13" t="s">
        <v>380</v>
      </c>
      <c r="C184" s="13" t="s">
        <v>89</v>
      </c>
      <c r="D184" s="21">
        <v>69</v>
      </c>
      <c r="E184" s="22"/>
      <c r="F184" s="22"/>
      <c r="G184" s="22"/>
      <c r="H184" s="22"/>
      <c r="I184" s="22"/>
      <c r="J184" s="22"/>
      <c r="K184" s="22"/>
      <c r="L184" s="22"/>
      <c r="M184" s="13" t="s">
        <v>381</v>
      </c>
      <c r="N184" s="14" t="s">
        <v>382</v>
      </c>
      <c r="O184" s="14" t="s">
        <v>51</v>
      </c>
      <c r="P184" s="14" t="s">
        <v>51</v>
      </c>
      <c r="Q184" s="14" t="s">
        <v>326</v>
      </c>
      <c r="R184" s="14" t="s">
        <v>62</v>
      </c>
      <c r="S184" s="14" t="s">
        <v>63</v>
      </c>
      <c r="T184" s="14" t="s">
        <v>63</v>
      </c>
      <c r="AR184" s="14" t="s">
        <v>51</v>
      </c>
      <c r="AS184" s="14" t="s">
        <v>51</v>
      </c>
      <c r="AU184" s="14" t="s">
        <v>383</v>
      </c>
      <c r="AV184" s="12">
        <v>272</v>
      </c>
    </row>
    <row r="185" spans="1:48" ht="30" customHeight="1" x14ac:dyDescent="0.3">
      <c r="A185" s="13" t="s">
        <v>384</v>
      </c>
      <c r="B185" s="13" t="s">
        <v>385</v>
      </c>
      <c r="C185" s="13" t="s">
        <v>89</v>
      </c>
      <c r="D185" s="21">
        <v>266</v>
      </c>
      <c r="E185" s="22"/>
      <c r="F185" s="22"/>
      <c r="G185" s="22"/>
      <c r="H185" s="22"/>
      <c r="I185" s="22"/>
      <c r="J185" s="22"/>
      <c r="K185" s="22"/>
      <c r="L185" s="22"/>
      <c r="M185" s="13" t="s">
        <v>386</v>
      </c>
      <c r="N185" s="14" t="s">
        <v>387</v>
      </c>
      <c r="O185" s="14" t="s">
        <v>51</v>
      </c>
      <c r="P185" s="14" t="s">
        <v>51</v>
      </c>
      <c r="Q185" s="14" t="s">
        <v>326</v>
      </c>
      <c r="R185" s="14" t="s">
        <v>62</v>
      </c>
      <c r="S185" s="14" t="s">
        <v>63</v>
      </c>
      <c r="T185" s="14" t="s">
        <v>63</v>
      </c>
      <c r="AR185" s="14" t="s">
        <v>51</v>
      </c>
      <c r="AS185" s="14" t="s">
        <v>51</v>
      </c>
      <c r="AU185" s="14" t="s">
        <v>388</v>
      </c>
      <c r="AV185" s="12">
        <v>273</v>
      </c>
    </row>
    <row r="186" spans="1:48" ht="30" customHeight="1" x14ac:dyDescent="0.3">
      <c r="A186" s="13" t="s">
        <v>389</v>
      </c>
      <c r="B186" s="13" t="s">
        <v>390</v>
      </c>
      <c r="C186" s="13" t="s">
        <v>89</v>
      </c>
      <c r="D186" s="21">
        <v>270</v>
      </c>
      <c r="E186" s="22"/>
      <c r="F186" s="22"/>
      <c r="G186" s="22"/>
      <c r="H186" s="22"/>
      <c r="I186" s="22"/>
      <c r="J186" s="22"/>
      <c r="K186" s="22"/>
      <c r="L186" s="22"/>
      <c r="M186" s="13" t="s">
        <v>391</v>
      </c>
      <c r="N186" s="14" t="s">
        <v>392</v>
      </c>
      <c r="O186" s="14" t="s">
        <v>51</v>
      </c>
      <c r="P186" s="14" t="s">
        <v>51</v>
      </c>
      <c r="Q186" s="14" t="s">
        <v>326</v>
      </c>
      <c r="R186" s="14" t="s">
        <v>62</v>
      </c>
      <c r="S186" s="14" t="s">
        <v>63</v>
      </c>
      <c r="T186" s="14" t="s">
        <v>63</v>
      </c>
      <c r="AR186" s="14" t="s">
        <v>51</v>
      </c>
      <c r="AS186" s="14" t="s">
        <v>51</v>
      </c>
      <c r="AU186" s="14" t="s">
        <v>393</v>
      </c>
      <c r="AV186" s="12">
        <v>57</v>
      </c>
    </row>
    <row r="187" spans="1:48" ht="30" customHeight="1" x14ac:dyDescent="0.3">
      <c r="A187" s="13" t="s">
        <v>394</v>
      </c>
      <c r="B187" s="13" t="s">
        <v>395</v>
      </c>
      <c r="C187" s="13" t="s">
        <v>89</v>
      </c>
      <c r="D187" s="21">
        <v>270</v>
      </c>
      <c r="E187" s="22"/>
      <c r="F187" s="22"/>
      <c r="G187" s="22"/>
      <c r="H187" s="22"/>
      <c r="I187" s="22"/>
      <c r="J187" s="22"/>
      <c r="K187" s="22"/>
      <c r="L187" s="22"/>
      <c r="M187" s="13" t="s">
        <v>396</v>
      </c>
      <c r="N187" s="14" t="s">
        <v>397</v>
      </c>
      <c r="O187" s="14" t="s">
        <v>51</v>
      </c>
      <c r="P187" s="14" t="s">
        <v>51</v>
      </c>
      <c r="Q187" s="14" t="s">
        <v>326</v>
      </c>
      <c r="R187" s="14" t="s">
        <v>62</v>
      </c>
      <c r="S187" s="14" t="s">
        <v>63</v>
      </c>
      <c r="T187" s="14" t="s">
        <v>63</v>
      </c>
      <c r="AR187" s="14" t="s">
        <v>51</v>
      </c>
      <c r="AS187" s="14" t="s">
        <v>51</v>
      </c>
      <c r="AU187" s="14" t="s">
        <v>398</v>
      </c>
      <c r="AV187" s="12">
        <v>58</v>
      </c>
    </row>
    <row r="188" spans="1:48" ht="30" customHeight="1" x14ac:dyDescent="0.3">
      <c r="A188" s="21"/>
      <c r="B188" s="21"/>
      <c r="C188" s="21"/>
      <c r="D188" s="21"/>
      <c r="E188" s="22"/>
      <c r="F188" s="22"/>
      <c r="G188" s="22"/>
      <c r="H188" s="22"/>
      <c r="I188" s="22"/>
      <c r="J188" s="22"/>
      <c r="K188" s="22"/>
      <c r="L188" s="22"/>
      <c r="M188" s="21"/>
    </row>
    <row r="189" spans="1:48" ht="30" customHeight="1" x14ac:dyDescent="0.3">
      <c r="A189" s="21"/>
      <c r="B189" s="21"/>
      <c r="C189" s="21"/>
      <c r="D189" s="21"/>
      <c r="E189" s="22"/>
      <c r="F189" s="22"/>
      <c r="G189" s="22"/>
      <c r="H189" s="22"/>
      <c r="I189" s="22"/>
      <c r="J189" s="22"/>
      <c r="K189" s="22"/>
      <c r="L189" s="22"/>
      <c r="M189" s="21"/>
    </row>
    <row r="190" spans="1:48" ht="30" customHeight="1" x14ac:dyDescent="0.3">
      <c r="A190" s="21"/>
      <c r="B190" s="21"/>
      <c r="C190" s="21"/>
      <c r="D190" s="21"/>
      <c r="E190" s="22"/>
      <c r="F190" s="22"/>
      <c r="G190" s="22"/>
      <c r="H190" s="22"/>
      <c r="I190" s="22"/>
      <c r="J190" s="22"/>
      <c r="K190" s="22"/>
      <c r="L190" s="22"/>
      <c r="M190" s="21"/>
    </row>
    <row r="191" spans="1:48" ht="30" customHeight="1" x14ac:dyDescent="0.3">
      <c r="A191" s="21"/>
      <c r="B191" s="21"/>
      <c r="C191" s="21"/>
      <c r="D191" s="21"/>
      <c r="E191" s="22"/>
      <c r="F191" s="22"/>
      <c r="G191" s="22"/>
      <c r="H191" s="22"/>
      <c r="I191" s="22"/>
      <c r="J191" s="22"/>
      <c r="K191" s="22"/>
      <c r="L191" s="22"/>
      <c r="M191" s="21"/>
    </row>
    <row r="192" spans="1:48" ht="30" customHeight="1" x14ac:dyDescent="0.3">
      <c r="A192" s="21"/>
      <c r="B192" s="21"/>
      <c r="C192" s="21"/>
      <c r="D192" s="21"/>
      <c r="E192" s="22"/>
      <c r="F192" s="22"/>
      <c r="G192" s="22"/>
      <c r="H192" s="22"/>
      <c r="I192" s="22"/>
      <c r="J192" s="22"/>
      <c r="K192" s="22"/>
      <c r="L192" s="22"/>
      <c r="M192" s="21"/>
    </row>
    <row r="193" spans="1:48" ht="30" customHeight="1" x14ac:dyDescent="0.3">
      <c r="A193" s="21"/>
      <c r="B193" s="21"/>
      <c r="C193" s="21"/>
      <c r="D193" s="21"/>
      <c r="E193" s="22"/>
      <c r="F193" s="22"/>
      <c r="G193" s="22"/>
      <c r="H193" s="22"/>
      <c r="I193" s="22"/>
      <c r="J193" s="22"/>
      <c r="K193" s="22"/>
      <c r="L193" s="22"/>
      <c r="M193" s="21"/>
    </row>
    <row r="194" spans="1:48" ht="30" customHeight="1" x14ac:dyDescent="0.3">
      <c r="A194" s="21"/>
      <c r="B194" s="21"/>
      <c r="C194" s="21"/>
      <c r="D194" s="21"/>
      <c r="E194" s="22"/>
      <c r="F194" s="22"/>
      <c r="G194" s="22"/>
      <c r="H194" s="22"/>
      <c r="I194" s="22"/>
      <c r="J194" s="22"/>
      <c r="K194" s="22"/>
      <c r="L194" s="22"/>
      <c r="M194" s="21"/>
    </row>
    <row r="195" spans="1:48" ht="30" customHeight="1" x14ac:dyDescent="0.3">
      <c r="A195" s="13" t="s">
        <v>121</v>
      </c>
      <c r="B195" s="21"/>
      <c r="C195" s="21"/>
      <c r="D195" s="21"/>
      <c r="E195" s="22"/>
      <c r="F195" s="22"/>
      <c r="G195" s="22"/>
      <c r="H195" s="22"/>
      <c r="I195" s="22"/>
      <c r="J195" s="22"/>
      <c r="K195" s="22"/>
      <c r="L195" s="22"/>
      <c r="M195" s="21"/>
      <c r="N195" s="12" t="s">
        <v>122</v>
      </c>
    </row>
    <row r="196" spans="1:48" ht="30" customHeight="1" x14ac:dyDescent="0.3">
      <c r="A196" s="13" t="s">
        <v>399</v>
      </c>
      <c r="B196" s="13" t="s">
        <v>51</v>
      </c>
      <c r="C196" s="21"/>
      <c r="D196" s="21"/>
      <c r="E196" s="22"/>
      <c r="F196" s="22"/>
      <c r="G196" s="22"/>
      <c r="H196" s="22"/>
      <c r="I196" s="22"/>
      <c r="J196" s="22"/>
      <c r="K196" s="22"/>
      <c r="L196" s="22"/>
      <c r="M196" s="21"/>
      <c r="Q196" s="14" t="s">
        <v>400</v>
      </c>
    </row>
    <row r="197" spans="1:48" ht="30" customHeight="1" x14ac:dyDescent="0.3">
      <c r="A197" s="13" t="s">
        <v>401</v>
      </c>
      <c r="B197" s="13" t="s">
        <v>402</v>
      </c>
      <c r="C197" s="13" t="s">
        <v>72</v>
      </c>
      <c r="D197" s="21">
        <v>321</v>
      </c>
      <c r="E197" s="22"/>
      <c r="F197" s="22"/>
      <c r="G197" s="22"/>
      <c r="H197" s="22"/>
      <c r="I197" s="22"/>
      <c r="J197" s="22"/>
      <c r="K197" s="22"/>
      <c r="L197" s="22"/>
      <c r="M197" s="13" t="s">
        <v>403</v>
      </c>
      <c r="N197" s="14" t="s">
        <v>404</v>
      </c>
      <c r="O197" s="14" t="s">
        <v>51</v>
      </c>
      <c r="P197" s="14" t="s">
        <v>51</v>
      </c>
      <c r="Q197" s="14" t="s">
        <v>400</v>
      </c>
      <c r="R197" s="14" t="s">
        <v>62</v>
      </c>
      <c r="S197" s="14" t="s">
        <v>63</v>
      </c>
      <c r="T197" s="14" t="s">
        <v>63</v>
      </c>
      <c r="AR197" s="14" t="s">
        <v>51</v>
      </c>
      <c r="AS197" s="14" t="s">
        <v>51</v>
      </c>
      <c r="AU197" s="14" t="s">
        <v>405</v>
      </c>
      <c r="AV197" s="12">
        <v>60</v>
      </c>
    </row>
    <row r="198" spans="1:48" ht="30" customHeight="1" x14ac:dyDescent="0.3">
      <c r="A198" s="13" t="s">
        <v>406</v>
      </c>
      <c r="B198" s="13" t="s">
        <v>407</v>
      </c>
      <c r="C198" s="13" t="s">
        <v>89</v>
      </c>
      <c r="D198" s="21">
        <v>389</v>
      </c>
      <c r="E198" s="22"/>
      <c r="F198" s="22"/>
      <c r="G198" s="22"/>
      <c r="H198" s="22"/>
      <c r="I198" s="22"/>
      <c r="J198" s="22"/>
      <c r="K198" s="22"/>
      <c r="L198" s="22"/>
      <c r="M198" s="13" t="s">
        <v>408</v>
      </c>
      <c r="N198" s="14" t="s">
        <v>409</v>
      </c>
      <c r="O198" s="14" t="s">
        <v>51</v>
      </c>
      <c r="P198" s="14" t="s">
        <v>51</v>
      </c>
      <c r="Q198" s="14" t="s">
        <v>400</v>
      </c>
      <c r="R198" s="14" t="s">
        <v>62</v>
      </c>
      <c r="S198" s="14" t="s">
        <v>63</v>
      </c>
      <c r="T198" s="14" t="s">
        <v>63</v>
      </c>
      <c r="AR198" s="14" t="s">
        <v>51</v>
      </c>
      <c r="AS198" s="14" t="s">
        <v>51</v>
      </c>
      <c r="AU198" s="14" t="s">
        <v>410</v>
      </c>
      <c r="AV198" s="12">
        <v>163</v>
      </c>
    </row>
    <row r="199" spans="1:48" ht="30" customHeight="1" x14ac:dyDescent="0.3">
      <c r="A199" s="13" t="s">
        <v>406</v>
      </c>
      <c r="B199" s="13" t="s">
        <v>411</v>
      </c>
      <c r="C199" s="13" t="s">
        <v>89</v>
      </c>
      <c r="D199" s="21">
        <v>66</v>
      </c>
      <c r="E199" s="22"/>
      <c r="F199" s="22"/>
      <c r="G199" s="22"/>
      <c r="H199" s="22"/>
      <c r="I199" s="22"/>
      <c r="J199" s="22"/>
      <c r="K199" s="22"/>
      <c r="L199" s="22"/>
      <c r="M199" s="13" t="s">
        <v>412</v>
      </c>
      <c r="N199" s="14" t="s">
        <v>413</v>
      </c>
      <c r="O199" s="14" t="s">
        <v>51</v>
      </c>
      <c r="P199" s="14" t="s">
        <v>51</v>
      </c>
      <c r="Q199" s="14" t="s">
        <v>400</v>
      </c>
      <c r="R199" s="14" t="s">
        <v>62</v>
      </c>
      <c r="S199" s="14" t="s">
        <v>63</v>
      </c>
      <c r="T199" s="14" t="s">
        <v>63</v>
      </c>
      <c r="AR199" s="14" t="s">
        <v>51</v>
      </c>
      <c r="AS199" s="14" t="s">
        <v>51</v>
      </c>
      <c r="AU199" s="14" t="s">
        <v>414</v>
      </c>
      <c r="AV199" s="12">
        <v>164</v>
      </c>
    </row>
    <row r="200" spans="1:48" ht="30" customHeight="1" x14ac:dyDescent="0.3">
      <c r="A200" s="13" t="s">
        <v>415</v>
      </c>
      <c r="B200" s="13" t="s">
        <v>416</v>
      </c>
      <c r="C200" s="13" t="s">
        <v>89</v>
      </c>
      <c r="D200" s="21">
        <v>204</v>
      </c>
      <c r="E200" s="22"/>
      <c r="F200" s="22"/>
      <c r="G200" s="22"/>
      <c r="H200" s="22"/>
      <c r="I200" s="22"/>
      <c r="J200" s="22"/>
      <c r="K200" s="22"/>
      <c r="L200" s="22"/>
      <c r="M200" s="13" t="s">
        <v>417</v>
      </c>
      <c r="N200" s="14" t="s">
        <v>418</v>
      </c>
      <c r="O200" s="14" t="s">
        <v>51</v>
      </c>
      <c r="P200" s="14" t="s">
        <v>51</v>
      </c>
      <c r="Q200" s="14" t="s">
        <v>400</v>
      </c>
      <c r="R200" s="14" t="s">
        <v>62</v>
      </c>
      <c r="S200" s="14" t="s">
        <v>63</v>
      </c>
      <c r="T200" s="14" t="s">
        <v>63</v>
      </c>
      <c r="AR200" s="14" t="s">
        <v>51</v>
      </c>
      <c r="AS200" s="14" t="s">
        <v>51</v>
      </c>
      <c r="AU200" s="14" t="s">
        <v>419</v>
      </c>
      <c r="AV200" s="12">
        <v>63</v>
      </c>
    </row>
    <row r="201" spans="1:48" ht="30" customHeight="1" x14ac:dyDescent="0.3">
      <c r="A201" s="13" t="s">
        <v>415</v>
      </c>
      <c r="B201" s="13" t="s">
        <v>420</v>
      </c>
      <c r="C201" s="13" t="s">
        <v>89</v>
      </c>
      <c r="D201" s="21">
        <v>41</v>
      </c>
      <c r="E201" s="22"/>
      <c r="F201" s="22"/>
      <c r="G201" s="22"/>
      <c r="H201" s="22"/>
      <c r="I201" s="22"/>
      <c r="J201" s="22"/>
      <c r="K201" s="22"/>
      <c r="L201" s="22"/>
      <c r="M201" s="13" t="s">
        <v>421</v>
      </c>
      <c r="N201" s="14" t="s">
        <v>422</v>
      </c>
      <c r="O201" s="14" t="s">
        <v>51</v>
      </c>
      <c r="P201" s="14" t="s">
        <v>51</v>
      </c>
      <c r="Q201" s="14" t="s">
        <v>400</v>
      </c>
      <c r="R201" s="14" t="s">
        <v>62</v>
      </c>
      <c r="S201" s="14" t="s">
        <v>63</v>
      </c>
      <c r="T201" s="14" t="s">
        <v>63</v>
      </c>
      <c r="AR201" s="14" t="s">
        <v>51</v>
      </c>
      <c r="AS201" s="14" t="s">
        <v>51</v>
      </c>
      <c r="AU201" s="14" t="s">
        <v>423</v>
      </c>
      <c r="AV201" s="12">
        <v>64</v>
      </c>
    </row>
    <row r="202" spans="1:48" ht="30" customHeight="1" x14ac:dyDescent="0.3">
      <c r="A202" s="21"/>
      <c r="B202" s="21"/>
      <c r="C202" s="21"/>
      <c r="D202" s="21"/>
      <c r="E202" s="22"/>
      <c r="F202" s="22"/>
      <c r="G202" s="22"/>
      <c r="H202" s="22"/>
      <c r="I202" s="22"/>
      <c r="J202" s="22"/>
      <c r="K202" s="22"/>
      <c r="L202" s="22"/>
      <c r="M202" s="21"/>
    </row>
    <row r="203" spans="1:48" ht="30" customHeight="1" x14ac:dyDescent="0.3">
      <c r="A203" s="21"/>
      <c r="B203" s="21"/>
      <c r="C203" s="21"/>
      <c r="D203" s="21"/>
      <c r="E203" s="22"/>
      <c r="F203" s="22"/>
      <c r="G203" s="22"/>
      <c r="H203" s="22"/>
      <c r="I203" s="22"/>
      <c r="J203" s="22"/>
      <c r="K203" s="22"/>
      <c r="L203" s="22"/>
      <c r="M203" s="21"/>
    </row>
    <row r="204" spans="1:48" ht="30" customHeight="1" x14ac:dyDescent="0.3">
      <c r="A204" s="21"/>
      <c r="B204" s="21"/>
      <c r="C204" s="21"/>
      <c r="D204" s="21"/>
      <c r="E204" s="22"/>
      <c r="F204" s="22"/>
      <c r="G204" s="22"/>
      <c r="H204" s="22"/>
      <c r="I204" s="22"/>
      <c r="J204" s="22"/>
      <c r="K204" s="22"/>
      <c r="L204" s="22"/>
      <c r="M204" s="21"/>
    </row>
    <row r="205" spans="1:48" ht="30" customHeight="1" x14ac:dyDescent="0.3">
      <c r="A205" s="21"/>
      <c r="B205" s="21"/>
      <c r="C205" s="21"/>
      <c r="D205" s="21"/>
      <c r="E205" s="22"/>
      <c r="F205" s="22"/>
      <c r="G205" s="22"/>
      <c r="H205" s="22"/>
      <c r="I205" s="22"/>
      <c r="J205" s="22"/>
      <c r="K205" s="22"/>
      <c r="L205" s="22"/>
      <c r="M205" s="21"/>
    </row>
    <row r="206" spans="1:48" ht="30" customHeight="1" x14ac:dyDescent="0.3">
      <c r="A206" s="21"/>
      <c r="B206" s="21"/>
      <c r="C206" s="21"/>
      <c r="D206" s="21"/>
      <c r="E206" s="22"/>
      <c r="F206" s="22"/>
      <c r="G206" s="22"/>
      <c r="H206" s="22"/>
      <c r="I206" s="22"/>
      <c r="J206" s="22"/>
      <c r="K206" s="22"/>
      <c r="L206" s="22"/>
      <c r="M206" s="21"/>
    </row>
    <row r="207" spans="1:48" ht="30" customHeight="1" x14ac:dyDescent="0.3">
      <c r="A207" s="21"/>
      <c r="B207" s="21"/>
      <c r="C207" s="21"/>
      <c r="D207" s="21"/>
      <c r="E207" s="22"/>
      <c r="F207" s="22"/>
      <c r="G207" s="22"/>
      <c r="H207" s="22"/>
      <c r="I207" s="22"/>
      <c r="J207" s="22"/>
      <c r="K207" s="22"/>
      <c r="L207" s="22"/>
      <c r="M207" s="21"/>
    </row>
    <row r="208" spans="1:48" ht="30" customHeight="1" x14ac:dyDescent="0.3">
      <c r="A208" s="21"/>
      <c r="B208" s="21"/>
      <c r="C208" s="21"/>
      <c r="D208" s="21"/>
      <c r="E208" s="22"/>
      <c r="F208" s="22"/>
      <c r="G208" s="22"/>
      <c r="H208" s="22"/>
      <c r="I208" s="22"/>
      <c r="J208" s="22"/>
      <c r="K208" s="22"/>
      <c r="L208" s="22"/>
      <c r="M208" s="21"/>
    </row>
    <row r="209" spans="1:48" ht="30" customHeight="1" x14ac:dyDescent="0.3">
      <c r="A209" s="21"/>
      <c r="B209" s="21"/>
      <c r="C209" s="21"/>
      <c r="D209" s="21"/>
      <c r="E209" s="22"/>
      <c r="F209" s="22"/>
      <c r="G209" s="22"/>
      <c r="H209" s="22"/>
      <c r="I209" s="22"/>
      <c r="J209" s="22"/>
      <c r="K209" s="22"/>
      <c r="L209" s="22"/>
      <c r="M209" s="21"/>
    </row>
    <row r="210" spans="1:48" ht="30" customHeight="1" x14ac:dyDescent="0.3">
      <c r="A210" s="21"/>
      <c r="B210" s="21"/>
      <c r="C210" s="21"/>
      <c r="D210" s="21"/>
      <c r="E210" s="22"/>
      <c r="F210" s="22"/>
      <c r="G210" s="22"/>
      <c r="H210" s="22"/>
      <c r="I210" s="22"/>
      <c r="J210" s="22"/>
      <c r="K210" s="22"/>
      <c r="L210" s="22"/>
      <c r="M210" s="21"/>
    </row>
    <row r="211" spans="1:48" ht="30" customHeight="1" x14ac:dyDescent="0.3">
      <c r="A211" s="21"/>
      <c r="B211" s="21"/>
      <c r="C211" s="21"/>
      <c r="D211" s="21"/>
      <c r="E211" s="22"/>
      <c r="F211" s="22"/>
      <c r="G211" s="22"/>
      <c r="H211" s="22"/>
      <c r="I211" s="22"/>
      <c r="J211" s="22"/>
      <c r="K211" s="22"/>
      <c r="L211" s="22"/>
      <c r="M211" s="21"/>
    </row>
    <row r="212" spans="1:48" ht="30" customHeight="1" x14ac:dyDescent="0.3">
      <c r="A212" s="21"/>
      <c r="B212" s="21"/>
      <c r="C212" s="21"/>
      <c r="D212" s="21"/>
      <c r="E212" s="22"/>
      <c r="F212" s="22"/>
      <c r="G212" s="22"/>
      <c r="H212" s="22"/>
      <c r="I212" s="22"/>
      <c r="J212" s="22"/>
      <c r="K212" s="22"/>
      <c r="L212" s="22"/>
      <c r="M212" s="21"/>
    </row>
    <row r="213" spans="1:48" ht="30" customHeight="1" x14ac:dyDescent="0.3">
      <c r="A213" s="21"/>
      <c r="B213" s="21"/>
      <c r="C213" s="21"/>
      <c r="D213" s="21"/>
      <c r="E213" s="22"/>
      <c r="F213" s="22"/>
      <c r="G213" s="22"/>
      <c r="H213" s="22"/>
      <c r="I213" s="22"/>
      <c r="J213" s="22"/>
      <c r="K213" s="22"/>
      <c r="L213" s="22"/>
      <c r="M213" s="21"/>
    </row>
    <row r="214" spans="1:48" ht="30" customHeight="1" x14ac:dyDescent="0.3">
      <c r="A214" s="21"/>
      <c r="B214" s="21"/>
      <c r="C214" s="21"/>
      <c r="D214" s="21"/>
      <c r="E214" s="22"/>
      <c r="F214" s="22"/>
      <c r="G214" s="22"/>
      <c r="H214" s="22"/>
      <c r="I214" s="22"/>
      <c r="J214" s="22"/>
      <c r="K214" s="22"/>
      <c r="L214" s="22"/>
      <c r="M214" s="21"/>
    </row>
    <row r="215" spans="1:48" ht="30" customHeight="1" x14ac:dyDescent="0.3">
      <c r="A215" s="21"/>
      <c r="B215" s="21"/>
      <c r="C215" s="21"/>
      <c r="D215" s="21"/>
      <c r="E215" s="22"/>
      <c r="F215" s="22"/>
      <c r="G215" s="22"/>
      <c r="H215" s="22"/>
      <c r="I215" s="22"/>
      <c r="J215" s="22"/>
      <c r="K215" s="22"/>
      <c r="L215" s="22"/>
      <c r="M215" s="21"/>
    </row>
    <row r="216" spans="1:48" ht="30" customHeight="1" x14ac:dyDescent="0.3">
      <c r="A216" s="21"/>
      <c r="B216" s="21"/>
      <c r="C216" s="21"/>
      <c r="D216" s="21"/>
      <c r="E216" s="22"/>
      <c r="F216" s="22"/>
      <c r="G216" s="22"/>
      <c r="H216" s="22"/>
      <c r="I216" s="22"/>
      <c r="J216" s="22"/>
      <c r="K216" s="22"/>
      <c r="L216" s="22"/>
      <c r="M216" s="21"/>
    </row>
    <row r="217" spans="1:48" ht="30" customHeight="1" x14ac:dyDescent="0.3">
      <c r="A217" s="21"/>
      <c r="B217" s="21"/>
      <c r="C217" s="21"/>
      <c r="D217" s="21"/>
      <c r="E217" s="22"/>
      <c r="F217" s="22"/>
      <c r="G217" s="22"/>
      <c r="H217" s="22"/>
      <c r="I217" s="22"/>
      <c r="J217" s="22"/>
      <c r="K217" s="22"/>
      <c r="L217" s="22"/>
      <c r="M217" s="21"/>
    </row>
    <row r="218" spans="1:48" ht="30" customHeight="1" x14ac:dyDescent="0.3">
      <c r="A218" s="21"/>
      <c r="B218" s="21"/>
      <c r="C218" s="21"/>
      <c r="D218" s="21"/>
      <c r="E218" s="22"/>
      <c r="F218" s="22"/>
      <c r="G218" s="22"/>
      <c r="H218" s="22"/>
      <c r="I218" s="22"/>
      <c r="J218" s="22"/>
      <c r="K218" s="22"/>
      <c r="L218" s="22"/>
      <c r="M218" s="21"/>
    </row>
    <row r="219" spans="1:48" ht="30" customHeight="1" x14ac:dyDescent="0.3">
      <c r="A219" s="13" t="s">
        <v>121</v>
      </c>
      <c r="B219" s="21"/>
      <c r="C219" s="21"/>
      <c r="D219" s="21"/>
      <c r="E219" s="22"/>
      <c r="F219" s="22"/>
      <c r="G219" s="22"/>
      <c r="H219" s="22"/>
      <c r="I219" s="22"/>
      <c r="J219" s="22"/>
      <c r="K219" s="22"/>
      <c r="L219" s="22"/>
      <c r="M219" s="21"/>
      <c r="N219" s="12" t="s">
        <v>122</v>
      </c>
    </row>
    <row r="220" spans="1:48" ht="30" customHeight="1" x14ac:dyDescent="0.3">
      <c r="A220" s="13" t="s">
        <v>424</v>
      </c>
      <c r="B220" s="13" t="s">
        <v>51</v>
      </c>
      <c r="C220" s="21"/>
      <c r="D220" s="21"/>
      <c r="E220" s="22"/>
      <c r="F220" s="22"/>
      <c r="G220" s="22"/>
      <c r="H220" s="22"/>
      <c r="I220" s="22"/>
      <c r="J220" s="22"/>
      <c r="K220" s="22"/>
      <c r="L220" s="22"/>
      <c r="M220" s="21"/>
      <c r="Q220" s="14" t="s">
        <v>425</v>
      </c>
    </row>
    <row r="221" spans="1:48" ht="30" customHeight="1" x14ac:dyDescent="0.3">
      <c r="A221" s="13" t="s">
        <v>426</v>
      </c>
      <c r="B221" s="13" t="s">
        <v>427</v>
      </c>
      <c r="C221" s="13" t="s">
        <v>72</v>
      </c>
      <c r="D221" s="21">
        <v>8</v>
      </c>
      <c r="E221" s="22"/>
      <c r="F221" s="22"/>
      <c r="G221" s="22"/>
      <c r="H221" s="22"/>
      <c r="I221" s="22"/>
      <c r="J221" s="22"/>
      <c r="K221" s="22"/>
      <c r="L221" s="22"/>
      <c r="M221" s="13" t="s">
        <v>428</v>
      </c>
      <c r="N221" s="14" t="s">
        <v>429</v>
      </c>
      <c r="O221" s="14" t="s">
        <v>51</v>
      </c>
      <c r="P221" s="14" t="s">
        <v>51</v>
      </c>
      <c r="Q221" s="14" t="s">
        <v>425</v>
      </c>
      <c r="R221" s="14" t="s">
        <v>62</v>
      </c>
      <c r="S221" s="14" t="s">
        <v>63</v>
      </c>
      <c r="T221" s="14" t="s">
        <v>63</v>
      </c>
      <c r="AR221" s="14" t="s">
        <v>51</v>
      </c>
      <c r="AS221" s="14" t="s">
        <v>51</v>
      </c>
      <c r="AU221" s="14" t="s">
        <v>430</v>
      </c>
      <c r="AV221" s="12">
        <v>208</v>
      </c>
    </row>
    <row r="222" spans="1:48" ht="30" customHeight="1" x14ac:dyDescent="0.3">
      <c r="A222" s="13" t="s">
        <v>431</v>
      </c>
      <c r="B222" s="13" t="s">
        <v>51</v>
      </c>
      <c r="C222" s="13" t="s">
        <v>432</v>
      </c>
      <c r="D222" s="21">
        <v>2</v>
      </c>
      <c r="E222" s="22"/>
      <c r="F222" s="22"/>
      <c r="G222" s="22"/>
      <c r="H222" s="22"/>
      <c r="I222" s="22"/>
      <c r="J222" s="22"/>
      <c r="K222" s="22"/>
      <c r="L222" s="22"/>
      <c r="M222" s="13" t="s">
        <v>433</v>
      </c>
      <c r="N222" s="14" t="s">
        <v>434</v>
      </c>
      <c r="O222" s="14" t="s">
        <v>51</v>
      </c>
      <c r="P222" s="14" t="s">
        <v>51</v>
      </c>
      <c r="Q222" s="14" t="s">
        <v>425</v>
      </c>
      <c r="R222" s="14" t="s">
        <v>62</v>
      </c>
      <c r="S222" s="14" t="s">
        <v>63</v>
      </c>
      <c r="T222" s="14" t="s">
        <v>63</v>
      </c>
      <c r="AR222" s="14" t="s">
        <v>51</v>
      </c>
      <c r="AS222" s="14" t="s">
        <v>51</v>
      </c>
      <c r="AU222" s="14" t="s">
        <v>435</v>
      </c>
      <c r="AV222" s="12">
        <v>67</v>
      </c>
    </row>
    <row r="223" spans="1:48" ht="30" customHeight="1" x14ac:dyDescent="0.3">
      <c r="A223" s="13" t="s">
        <v>436</v>
      </c>
      <c r="B223" s="13" t="s">
        <v>437</v>
      </c>
      <c r="C223" s="13" t="s">
        <v>59</v>
      </c>
      <c r="D223" s="21">
        <v>2</v>
      </c>
      <c r="E223" s="22"/>
      <c r="F223" s="22"/>
      <c r="G223" s="22"/>
      <c r="H223" s="22"/>
      <c r="I223" s="22"/>
      <c r="J223" s="22"/>
      <c r="K223" s="22"/>
      <c r="L223" s="22"/>
      <c r="M223" s="13" t="s">
        <v>438</v>
      </c>
      <c r="N223" s="14" t="s">
        <v>439</v>
      </c>
      <c r="O223" s="14" t="s">
        <v>51</v>
      </c>
      <c r="P223" s="14" t="s">
        <v>51</v>
      </c>
      <c r="Q223" s="14" t="s">
        <v>425</v>
      </c>
      <c r="R223" s="14" t="s">
        <v>62</v>
      </c>
      <c r="S223" s="14" t="s">
        <v>63</v>
      </c>
      <c r="T223" s="14" t="s">
        <v>63</v>
      </c>
      <c r="AR223" s="14" t="s">
        <v>51</v>
      </c>
      <c r="AS223" s="14" t="s">
        <v>51</v>
      </c>
      <c r="AU223" s="14" t="s">
        <v>440</v>
      </c>
      <c r="AV223" s="12">
        <v>68</v>
      </c>
    </row>
    <row r="224" spans="1:48" ht="30" customHeight="1" x14ac:dyDescent="0.3">
      <c r="A224" s="21"/>
      <c r="B224" s="21"/>
      <c r="C224" s="21"/>
      <c r="D224" s="21"/>
      <c r="E224" s="22"/>
      <c r="F224" s="22"/>
      <c r="G224" s="22"/>
      <c r="H224" s="22"/>
      <c r="I224" s="22"/>
      <c r="J224" s="22"/>
      <c r="K224" s="22"/>
      <c r="L224" s="22"/>
      <c r="M224" s="21"/>
    </row>
    <row r="225" spans="1:13" ht="30" customHeight="1" x14ac:dyDescent="0.3">
      <c r="A225" s="21"/>
      <c r="B225" s="21"/>
      <c r="C225" s="21"/>
      <c r="D225" s="21"/>
      <c r="E225" s="22"/>
      <c r="F225" s="22"/>
      <c r="G225" s="22"/>
      <c r="H225" s="22"/>
      <c r="I225" s="22"/>
      <c r="J225" s="22"/>
      <c r="K225" s="22"/>
      <c r="L225" s="22"/>
      <c r="M225" s="21"/>
    </row>
    <row r="226" spans="1:13" ht="30" customHeight="1" x14ac:dyDescent="0.3">
      <c r="A226" s="21"/>
      <c r="B226" s="21"/>
      <c r="C226" s="21"/>
      <c r="D226" s="21"/>
      <c r="E226" s="22"/>
      <c r="F226" s="22"/>
      <c r="G226" s="22"/>
      <c r="H226" s="22"/>
      <c r="I226" s="22"/>
      <c r="J226" s="22"/>
      <c r="K226" s="22"/>
      <c r="L226" s="22"/>
      <c r="M226" s="21"/>
    </row>
    <row r="227" spans="1:13" ht="30" customHeight="1" x14ac:dyDescent="0.3">
      <c r="A227" s="21"/>
      <c r="B227" s="21"/>
      <c r="C227" s="21"/>
      <c r="D227" s="21"/>
      <c r="E227" s="22"/>
      <c r="F227" s="22"/>
      <c r="G227" s="22"/>
      <c r="H227" s="22"/>
      <c r="I227" s="22"/>
      <c r="J227" s="22"/>
      <c r="K227" s="22"/>
      <c r="L227" s="22"/>
      <c r="M227" s="21"/>
    </row>
    <row r="228" spans="1:13" ht="30" customHeight="1" x14ac:dyDescent="0.3">
      <c r="A228" s="21"/>
      <c r="B228" s="21"/>
      <c r="C228" s="21"/>
      <c r="D228" s="21"/>
      <c r="E228" s="22"/>
      <c r="F228" s="22"/>
      <c r="G228" s="22"/>
      <c r="H228" s="22"/>
      <c r="I228" s="22"/>
      <c r="J228" s="22"/>
      <c r="K228" s="22"/>
      <c r="L228" s="22"/>
      <c r="M228" s="21"/>
    </row>
    <row r="229" spans="1:13" ht="30" customHeight="1" x14ac:dyDescent="0.3">
      <c r="A229" s="21"/>
      <c r="B229" s="21"/>
      <c r="C229" s="21"/>
      <c r="D229" s="21"/>
      <c r="E229" s="22"/>
      <c r="F229" s="22"/>
      <c r="G229" s="22"/>
      <c r="H229" s="22"/>
      <c r="I229" s="22"/>
      <c r="J229" s="22"/>
      <c r="K229" s="22"/>
      <c r="L229" s="22"/>
      <c r="M229" s="21"/>
    </row>
    <row r="230" spans="1:13" ht="30" customHeight="1" x14ac:dyDescent="0.3">
      <c r="A230" s="21"/>
      <c r="B230" s="21"/>
      <c r="C230" s="21"/>
      <c r="D230" s="21"/>
      <c r="E230" s="22"/>
      <c r="F230" s="22"/>
      <c r="G230" s="22"/>
      <c r="H230" s="22"/>
      <c r="I230" s="22"/>
      <c r="J230" s="22"/>
      <c r="K230" s="22"/>
      <c r="L230" s="22"/>
      <c r="M230" s="21"/>
    </row>
    <row r="231" spans="1:13" ht="30" customHeight="1" x14ac:dyDescent="0.3">
      <c r="A231" s="21"/>
      <c r="B231" s="21"/>
      <c r="C231" s="21"/>
      <c r="D231" s="21"/>
      <c r="E231" s="22"/>
      <c r="F231" s="22"/>
      <c r="G231" s="22"/>
      <c r="H231" s="22"/>
      <c r="I231" s="22"/>
      <c r="J231" s="22"/>
      <c r="K231" s="22"/>
      <c r="L231" s="22"/>
      <c r="M231" s="21"/>
    </row>
    <row r="232" spans="1:13" ht="30" customHeight="1" x14ac:dyDescent="0.3">
      <c r="A232" s="21"/>
      <c r="B232" s="21"/>
      <c r="C232" s="21"/>
      <c r="D232" s="21"/>
      <c r="E232" s="22"/>
      <c r="F232" s="22"/>
      <c r="G232" s="22"/>
      <c r="H232" s="22"/>
      <c r="I232" s="22"/>
      <c r="J232" s="22"/>
      <c r="K232" s="22"/>
      <c r="L232" s="22"/>
      <c r="M232" s="21"/>
    </row>
    <row r="233" spans="1:13" ht="30" customHeight="1" x14ac:dyDescent="0.3">
      <c r="A233" s="21"/>
      <c r="B233" s="21"/>
      <c r="C233" s="21"/>
      <c r="D233" s="21"/>
      <c r="E233" s="22"/>
      <c r="F233" s="22"/>
      <c r="G233" s="22"/>
      <c r="H233" s="22"/>
      <c r="I233" s="22"/>
      <c r="J233" s="22"/>
      <c r="K233" s="22"/>
      <c r="L233" s="22"/>
      <c r="M233" s="21"/>
    </row>
    <row r="234" spans="1:13" ht="30" customHeight="1" x14ac:dyDescent="0.3">
      <c r="A234" s="21"/>
      <c r="B234" s="21"/>
      <c r="C234" s="21"/>
      <c r="D234" s="21"/>
      <c r="E234" s="22"/>
      <c r="F234" s="22"/>
      <c r="G234" s="22"/>
      <c r="H234" s="22"/>
      <c r="I234" s="22"/>
      <c r="J234" s="22"/>
      <c r="K234" s="22"/>
      <c r="L234" s="22"/>
      <c r="M234" s="21"/>
    </row>
    <row r="235" spans="1:13" ht="30" customHeight="1" x14ac:dyDescent="0.3">
      <c r="A235" s="21"/>
      <c r="B235" s="21"/>
      <c r="C235" s="21"/>
      <c r="D235" s="21"/>
      <c r="E235" s="22"/>
      <c r="F235" s="22"/>
      <c r="G235" s="22"/>
      <c r="H235" s="22"/>
      <c r="I235" s="22"/>
      <c r="J235" s="22"/>
      <c r="K235" s="22"/>
      <c r="L235" s="22"/>
      <c r="M235" s="21"/>
    </row>
    <row r="236" spans="1:13" ht="30" customHeight="1" x14ac:dyDescent="0.3">
      <c r="A236" s="21"/>
      <c r="B236" s="21"/>
      <c r="C236" s="21"/>
      <c r="D236" s="21"/>
      <c r="E236" s="22"/>
      <c r="F236" s="22"/>
      <c r="G236" s="22"/>
      <c r="H236" s="22"/>
      <c r="I236" s="22"/>
      <c r="J236" s="22"/>
      <c r="K236" s="22"/>
      <c r="L236" s="22"/>
      <c r="M236" s="21"/>
    </row>
    <row r="237" spans="1:13" ht="30" customHeight="1" x14ac:dyDescent="0.3">
      <c r="A237" s="21"/>
      <c r="B237" s="21"/>
      <c r="C237" s="21"/>
      <c r="D237" s="21"/>
      <c r="E237" s="22"/>
      <c r="F237" s="22"/>
      <c r="G237" s="22"/>
      <c r="H237" s="22"/>
      <c r="I237" s="22"/>
      <c r="J237" s="22"/>
      <c r="K237" s="22"/>
      <c r="L237" s="22"/>
      <c r="M237" s="21"/>
    </row>
    <row r="238" spans="1:13" ht="30" customHeight="1" x14ac:dyDescent="0.3">
      <c r="A238" s="21"/>
      <c r="B238" s="21"/>
      <c r="C238" s="21"/>
      <c r="D238" s="21"/>
      <c r="E238" s="22"/>
      <c r="F238" s="22"/>
      <c r="G238" s="22"/>
      <c r="H238" s="22"/>
      <c r="I238" s="22"/>
      <c r="J238" s="22"/>
      <c r="K238" s="22"/>
      <c r="L238" s="22"/>
      <c r="M238" s="21"/>
    </row>
    <row r="239" spans="1:13" ht="30" customHeight="1" x14ac:dyDescent="0.3">
      <c r="A239" s="21"/>
      <c r="B239" s="21"/>
      <c r="C239" s="21"/>
      <c r="D239" s="21"/>
      <c r="E239" s="22"/>
      <c r="F239" s="22"/>
      <c r="G239" s="22"/>
      <c r="H239" s="22"/>
      <c r="I239" s="22"/>
      <c r="J239" s="22"/>
      <c r="K239" s="22"/>
      <c r="L239" s="22"/>
      <c r="M239" s="21"/>
    </row>
    <row r="240" spans="1:13" ht="30" customHeight="1" x14ac:dyDescent="0.3">
      <c r="A240" s="21"/>
      <c r="B240" s="21"/>
      <c r="C240" s="21"/>
      <c r="D240" s="21"/>
      <c r="E240" s="22"/>
      <c r="F240" s="22"/>
      <c r="G240" s="22"/>
      <c r="H240" s="22"/>
      <c r="I240" s="22"/>
      <c r="J240" s="22"/>
      <c r="K240" s="22"/>
      <c r="L240" s="22"/>
      <c r="M240" s="21"/>
    </row>
    <row r="241" spans="1:48" ht="30" customHeight="1" x14ac:dyDescent="0.3">
      <c r="A241" s="21"/>
      <c r="B241" s="21"/>
      <c r="C241" s="21"/>
      <c r="D241" s="21"/>
      <c r="E241" s="22"/>
      <c r="F241" s="22"/>
      <c r="G241" s="22"/>
      <c r="H241" s="22"/>
      <c r="I241" s="22"/>
      <c r="J241" s="22"/>
      <c r="K241" s="22"/>
      <c r="L241" s="22"/>
      <c r="M241" s="21"/>
    </row>
    <row r="242" spans="1:48" ht="30" customHeight="1" x14ac:dyDescent="0.3">
      <c r="A242" s="21"/>
      <c r="B242" s="21"/>
      <c r="C242" s="21"/>
      <c r="D242" s="21"/>
      <c r="E242" s="22"/>
      <c r="F242" s="22"/>
      <c r="G242" s="22"/>
      <c r="H242" s="22"/>
      <c r="I242" s="22"/>
      <c r="J242" s="22"/>
      <c r="K242" s="22"/>
      <c r="L242" s="22"/>
      <c r="M242" s="21"/>
    </row>
    <row r="243" spans="1:48" ht="30" customHeight="1" x14ac:dyDescent="0.3">
      <c r="A243" s="13" t="s">
        <v>121</v>
      </c>
      <c r="B243" s="21"/>
      <c r="C243" s="21"/>
      <c r="D243" s="21"/>
      <c r="E243" s="22"/>
      <c r="F243" s="22"/>
      <c r="G243" s="22"/>
      <c r="H243" s="22"/>
      <c r="I243" s="22"/>
      <c r="J243" s="22"/>
      <c r="K243" s="22"/>
      <c r="L243" s="22"/>
      <c r="M243" s="21"/>
      <c r="N243" s="12" t="s">
        <v>122</v>
      </c>
    </row>
    <row r="244" spans="1:48" ht="30" customHeight="1" x14ac:dyDescent="0.3">
      <c r="A244" s="13" t="s">
        <v>441</v>
      </c>
      <c r="B244" s="13" t="s">
        <v>51</v>
      </c>
      <c r="C244" s="21"/>
      <c r="D244" s="21"/>
      <c r="E244" s="22"/>
      <c r="F244" s="22"/>
      <c r="G244" s="22"/>
      <c r="H244" s="22"/>
      <c r="I244" s="22"/>
      <c r="J244" s="22"/>
      <c r="K244" s="22"/>
      <c r="L244" s="22"/>
      <c r="M244" s="21"/>
      <c r="Q244" s="14" t="s">
        <v>442</v>
      </c>
    </row>
    <row r="245" spans="1:48" ht="30" customHeight="1" x14ac:dyDescent="0.3">
      <c r="A245" s="13" t="s">
        <v>443</v>
      </c>
      <c r="B245" s="13" t="s">
        <v>444</v>
      </c>
      <c r="C245" s="13" t="s">
        <v>72</v>
      </c>
      <c r="D245" s="21">
        <v>53</v>
      </c>
      <c r="E245" s="22"/>
      <c r="F245" s="22"/>
      <c r="G245" s="22"/>
      <c r="H245" s="22"/>
      <c r="I245" s="22"/>
      <c r="J245" s="22"/>
      <c r="K245" s="22"/>
      <c r="L245" s="22"/>
      <c r="M245" s="13" t="s">
        <v>445</v>
      </c>
      <c r="N245" s="14" t="s">
        <v>446</v>
      </c>
      <c r="O245" s="14" t="s">
        <v>51</v>
      </c>
      <c r="P245" s="14" t="s">
        <v>51</v>
      </c>
      <c r="Q245" s="14" t="s">
        <v>442</v>
      </c>
      <c r="R245" s="14" t="s">
        <v>62</v>
      </c>
      <c r="S245" s="14" t="s">
        <v>63</v>
      </c>
      <c r="T245" s="14" t="s">
        <v>63</v>
      </c>
      <c r="AR245" s="14" t="s">
        <v>51</v>
      </c>
      <c r="AS245" s="14" t="s">
        <v>51</v>
      </c>
      <c r="AU245" s="14" t="s">
        <v>447</v>
      </c>
      <c r="AV245" s="12">
        <v>71</v>
      </c>
    </row>
    <row r="246" spans="1:48" ht="30" customHeight="1" x14ac:dyDescent="0.3">
      <c r="A246" s="13" t="s">
        <v>448</v>
      </c>
      <c r="B246" s="13" t="s">
        <v>449</v>
      </c>
      <c r="C246" s="13" t="s">
        <v>89</v>
      </c>
      <c r="D246" s="21">
        <v>393</v>
      </c>
      <c r="E246" s="22"/>
      <c r="F246" s="22"/>
      <c r="G246" s="22"/>
      <c r="H246" s="22"/>
      <c r="I246" s="22"/>
      <c r="J246" s="22"/>
      <c r="K246" s="22"/>
      <c r="L246" s="22"/>
      <c r="M246" s="13" t="s">
        <v>450</v>
      </c>
      <c r="N246" s="14" t="s">
        <v>451</v>
      </c>
      <c r="O246" s="14" t="s">
        <v>51</v>
      </c>
      <c r="P246" s="14" t="s">
        <v>51</v>
      </c>
      <c r="Q246" s="14" t="s">
        <v>442</v>
      </c>
      <c r="R246" s="14" t="s">
        <v>62</v>
      </c>
      <c r="S246" s="14" t="s">
        <v>63</v>
      </c>
      <c r="T246" s="14" t="s">
        <v>63</v>
      </c>
      <c r="AR246" s="14" t="s">
        <v>51</v>
      </c>
      <c r="AS246" s="14" t="s">
        <v>51</v>
      </c>
      <c r="AU246" s="14" t="s">
        <v>452</v>
      </c>
      <c r="AV246" s="12">
        <v>73</v>
      </c>
    </row>
    <row r="247" spans="1:48" ht="30" customHeight="1" x14ac:dyDescent="0.3">
      <c r="A247" s="13" t="s">
        <v>453</v>
      </c>
      <c r="B247" s="13" t="s">
        <v>454</v>
      </c>
      <c r="C247" s="13" t="s">
        <v>72</v>
      </c>
      <c r="D247" s="21">
        <v>14</v>
      </c>
      <c r="E247" s="22"/>
      <c r="F247" s="22"/>
      <c r="G247" s="22"/>
      <c r="H247" s="22"/>
      <c r="I247" s="22"/>
      <c r="J247" s="22"/>
      <c r="K247" s="22"/>
      <c r="L247" s="22"/>
      <c r="M247" s="13" t="s">
        <v>455</v>
      </c>
      <c r="N247" s="14" t="s">
        <v>456</v>
      </c>
      <c r="O247" s="14" t="s">
        <v>51</v>
      </c>
      <c r="P247" s="14" t="s">
        <v>51</v>
      </c>
      <c r="Q247" s="14" t="s">
        <v>442</v>
      </c>
      <c r="R247" s="14" t="s">
        <v>62</v>
      </c>
      <c r="S247" s="14" t="s">
        <v>63</v>
      </c>
      <c r="T247" s="14" t="s">
        <v>63</v>
      </c>
      <c r="AR247" s="14" t="s">
        <v>51</v>
      </c>
      <c r="AS247" s="14" t="s">
        <v>51</v>
      </c>
      <c r="AU247" s="14" t="s">
        <v>457</v>
      </c>
      <c r="AV247" s="12">
        <v>219</v>
      </c>
    </row>
    <row r="248" spans="1:48" ht="30" customHeight="1" x14ac:dyDescent="0.3">
      <c r="A248" s="13" t="s">
        <v>458</v>
      </c>
      <c r="B248" s="13" t="s">
        <v>459</v>
      </c>
      <c r="C248" s="13" t="s">
        <v>89</v>
      </c>
      <c r="D248" s="21">
        <v>142</v>
      </c>
      <c r="E248" s="22"/>
      <c r="F248" s="22"/>
      <c r="G248" s="22"/>
      <c r="H248" s="22"/>
      <c r="I248" s="22"/>
      <c r="J248" s="22"/>
      <c r="K248" s="22"/>
      <c r="L248" s="22"/>
      <c r="M248" s="13" t="s">
        <v>460</v>
      </c>
      <c r="N248" s="14" t="s">
        <v>461</v>
      </c>
      <c r="O248" s="14" t="s">
        <v>51</v>
      </c>
      <c r="P248" s="14" t="s">
        <v>51</v>
      </c>
      <c r="Q248" s="14" t="s">
        <v>442</v>
      </c>
      <c r="R248" s="14" t="s">
        <v>62</v>
      </c>
      <c r="S248" s="14" t="s">
        <v>63</v>
      </c>
      <c r="T248" s="14" t="s">
        <v>63</v>
      </c>
      <c r="AR248" s="14" t="s">
        <v>51</v>
      </c>
      <c r="AS248" s="14" t="s">
        <v>51</v>
      </c>
      <c r="AU248" s="14" t="s">
        <v>462</v>
      </c>
      <c r="AV248" s="12">
        <v>165</v>
      </c>
    </row>
    <row r="249" spans="1:48" ht="30" customHeight="1" x14ac:dyDescent="0.3">
      <c r="A249" s="13" t="s">
        <v>463</v>
      </c>
      <c r="B249" s="13" t="s">
        <v>464</v>
      </c>
      <c r="C249" s="13" t="s">
        <v>72</v>
      </c>
      <c r="D249" s="21">
        <v>25</v>
      </c>
      <c r="E249" s="22"/>
      <c r="F249" s="22"/>
      <c r="G249" s="22"/>
      <c r="H249" s="22"/>
      <c r="I249" s="22"/>
      <c r="J249" s="22"/>
      <c r="K249" s="22"/>
      <c r="L249" s="22"/>
      <c r="M249" s="13" t="s">
        <v>465</v>
      </c>
      <c r="N249" s="14" t="s">
        <v>466</v>
      </c>
      <c r="O249" s="14" t="s">
        <v>51</v>
      </c>
      <c r="P249" s="14" t="s">
        <v>51</v>
      </c>
      <c r="Q249" s="14" t="s">
        <v>442</v>
      </c>
      <c r="R249" s="14" t="s">
        <v>62</v>
      </c>
      <c r="S249" s="14" t="s">
        <v>63</v>
      </c>
      <c r="T249" s="14" t="s">
        <v>63</v>
      </c>
      <c r="AR249" s="14" t="s">
        <v>51</v>
      </c>
      <c r="AS249" s="14" t="s">
        <v>51</v>
      </c>
      <c r="AU249" s="14" t="s">
        <v>467</v>
      </c>
      <c r="AV249" s="12">
        <v>76</v>
      </c>
    </row>
    <row r="250" spans="1:48" ht="30" customHeight="1" x14ac:dyDescent="0.3">
      <c r="A250" s="13" t="s">
        <v>468</v>
      </c>
      <c r="B250" s="13" t="s">
        <v>469</v>
      </c>
      <c r="C250" s="13" t="s">
        <v>72</v>
      </c>
      <c r="D250" s="21">
        <v>75</v>
      </c>
      <c r="E250" s="22"/>
      <c r="F250" s="22"/>
      <c r="G250" s="22"/>
      <c r="H250" s="22"/>
      <c r="I250" s="22"/>
      <c r="J250" s="22"/>
      <c r="K250" s="22"/>
      <c r="L250" s="22"/>
      <c r="M250" s="13" t="s">
        <v>470</v>
      </c>
      <c r="N250" s="14" t="s">
        <v>471</v>
      </c>
      <c r="O250" s="14" t="s">
        <v>51</v>
      </c>
      <c r="P250" s="14" t="s">
        <v>51</v>
      </c>
      <c r="Q250" s="14" t="s">
        <v>442</v>
      </c>
      <c r="R250" s="14" t="s">
        <v>62</v>
      </c>
      <c r="S250" s="14" t="s">
        <v>63</v>
      </c>
      <c r="T250" s="14" t="s">
        <v>63</v>
      </c>
      <c r="AR250" s="14" t="s">
        <v>51</v>
      </c>
      <c r="AS250" s="14" t="s">
        <v>51</v>
      </c>
      <c r="AU250" s="14" t="s">
        <v>472</v>
      </c>
      <c r="AV250" s="12">
        <v>77</v>
      </c>
    </row>
    <row r="251" spans="1:48" ht="30" customHeight="1" x14ac:dyDescent="0.3">
      <c r="A251" s="21"/>
      <c r="B251" s="21"/>
      <c r="C251" s="21"/>
      <c r="D251" s="21"/>
      <c r="E251" s="22"/>
      <c r="F251" s="22"/>
      <c r="G251" s="22"/>
      <c r="H251" s="22"/>
      <c r="I251" s="22"/>
      <c r="J251" s="22"/>
      <c r="K251" s="22"/>
      <c r="L251" s="22"/>
      <c r="M251" s="21"/>
    </row>
    <row r="252" spans="1:48" ht="30" customHeight="1" x14ac:dyDescent="0.3">
      <c r="A252" s="21"/>
      <c r="B252" s="21"/>
      <c r="C252" s="21"/>
      <c r="D252" s="21"/>
      <c r="E252" s="22"/>
      <c r="F252" s="22"/>
      <c r="G252" s="22"/>
      <c r="H252" s="22"/>
      <c r="I252" s="22"/>
      <c r="J252" s="22"/>
      <c r="K252" s="22"/>
      <c r="L252" s="22"/>
      <c r="M252" s="21"/>
    </row>
    <row r="253" spans="1:48" ht="30" customHeight="1" x14ac:dyDescent="0.3">
      <c r="A253" s="21"/>
      <c r="B253" s="21"/>
      <c r="C253" s="21"/>
      <c r="D253" s="21"/>
      <c r="E253" s="22"/>
      <c r="F253" s="22"/>
      <c r="G253" s="22"/>
      <c r="H253" s="22"/>
      <c r="I253" s="22"/>
      <c r="J253" s="22"/>
      <c r="K253" s="22"/>
      <c r="L253" s="22"/>
      <c r="M253" s="21"/>
    </row>
    <row r="254" spans="1:48" ht="30" customHeight="1" x14ac:dyDescent="0.3">
      <c r="A254" s="21"/>
      <c r="B254" s="21"/>
      <c r="C254" s="21"/>
      <c r="D254" s="21"/>
      <c r="E254" s="22"/>
      <c r="F254" s="22"/>
      <c r="G254" s="22"/>
      <c r="H254" s="22"/>
      <c r="I254" s="22"/>
      <c r="J254" s="22"/>
      <c r="K254" s="22"/>
      <c r="L254" s="22"/>
      <c r="M254" s="21"/>
    </row>
    <row r="255" spans="1:48" ht="30" customHeight="1" x14ac:dyDescent="0.3">
      <c r="A255" s="21"/>
      <c r="B255" s="21"/>
      <c r="C255" s="21"/>
      <c r="D255" s="21"/>
      <c r="E255" s="22"/>
      <c r="F255" s="22"/>
      <c r="G255" s="22"/>
      <c r="H255" s="22"/>
      <c r="I255" s="22"/>
      <c r="J255" s="22"/>
      <c r="K255" s="22"/>
      <c r="L255" s="22"/>
      <c r="M255" s="21"/>
    </row>
    <row r="256" spans="1:48" ht="30" customHeight="1" x14ac:dyDescent="0.3">
      <c r="A256" s="21"/>
      <c r="B256" s="21"/>
      <c r="C256" s="21"/>
      <c r="D256" s="21"/>
      <c r="E256" s="22"/>
      <c r="F256" s="22"/>
      <c r="G256" s="22"/>
      <c r="H256" s="22"/>
      <c r="I256" s="22"/>
      <c r="J256" s="22"/>
      <c r="K256" s="22"/>
      <c r="L256" s="22"/>
      <c r="M256" s="21"/>
    </row>
    <row r="257" spans="1:48" ht="30" customHeight="1" x14ac:dyDescent="0.3">
      <c r="A257" s="21"/>
      <c r="B257" s="21"/>
      <c r="C257" s="21"/>
      <c r="D257" s="21"/>
      <c r="E257" s="22"/>
      <c r="F257" s="22"/>
      <c r="G257" s="22"/>
      <c r="H257" s="22"/>
      <c r="I257" s="22"/>
      <c r="J257" s="22"/>
      <c r="K257" s="22"/>
      <c r="L257" s="22"/>
      <c r="M257" s="21"/>
    </row>
    <row r="258" spans="1:48" ht="30" customHeight="1" x14ac:dyDescent="0.3">
      <c r="A258" s="21"/>
      <c r="B258" s="21"/>
      <c r="C258" s="21"/>
      <c r="D258" s="21"/>
      <c r="E258" s="22"/>
      <c r="F258" s="22"/>
      <c r="G258" s="22"/>
      <c r="H258" s="22"/>
      <c r="I258" s="22"/>
      <c r="J258" s="22"/>
      <c r="K258" s="22"/>
      <c r="L258" s="22"/>
      <c r="M258" s="21"/>
    </row>
    <row r="259" spans="1:48" ht="30" customHeight="1" x14ac:dyDescent="0.3">
      <c r="A259" s="21"/>
      <c r="B259" s="21"/>
      <c r="C259" s="21"/>
      <c r="D259" s="21"/>
      <c r="E259" s="22"/>
      <c r="F259" s="22"/>
      <c r="G259" s="22"/>
      <c r="H259" s="22"/>
      <c r="I259" s="22"/>
      <c r="J259" s="22"/>
      <c r="K259" s="22"/>
      <c r="L259" s="22"/>
      <c r="M259" s="21"/>
    </row>
    <row r="260" spans="1:48" ht="30" customHeight="1" x14ac:dyDescent="0.3">
      <c r="A260" s="21"/>
      <c r="B260" s="21"/>
      <c r="C260" s="21"/>
      <c r="D260" s="21"/>
      <c r="E260" s="22"/>
      <c r="F260" s="22"/>
      <c r="G260" s="22"/>
      <c r="H260" s="22"/>
      <c r="I260" s="22"/>
      <c r="J260" s="22"/>
      <c r="K260" s="22"/>
      <c r="L260" s="22"/>
      <c r="M260" s="21"/>
    </row>
    <row r="261" spans="1:48" ht="30" customHeight="1" x14ac:dyDescent="0.3">
      <c r="A261" s="21"/>
      <c r="B261" s="21"/>
      <c r="C261" s="21"/>
      <c r="D261" s="21"/>
      <c r="E261" s="22"/>
      <c r="F261" s="22"/>
      <c r="G261" s="22"/>
      <c r="H261" s="22"/>
      <c r="I261" s="22"/>
      <c r="J261" s="22"/>
      <c r="K261" s="22"/>
      <c r="L261" s="22"/>
      <c r="M261" s="21"/>
    </row>
    <row r="262" spans="1:48" ht="30" customHeight="1" x14ac:dyDescent="0.3">
      <c r="A262" s="21"/>
      <c r="B262" s="21"/>
      <c r="C262" s="21"/>
      <c r="D262" s="21"/>
      <c r="E262" s="22"/>
      <c r="F262" s="22"/>
      <c r="G262" s="22"/>
      <c r="H262" s="22"/>
      <c r="I262" s="22"/>
      <c r="J262" s="22"/>
      <c r="K262" s="22"/>
      <c r="L262" s="22"/>
      <c r="M262" s="21"/>
    </row>
    <row r="263" spans="1:48" ht="30" customHeight="1" x14ac:dyDescent="0.3">
      <c r="A263" s="21"/>
      <c r="B263" s="21"/>
      <c r="C263" s="21"/>
      <c r="D263" s="21"/>
      <c r="E263" s="22"/>
      <c r="F263" s="22"/>
      <c r="G263" s="22"/>
      <c r="H263" s="22"/>
      <c r="I263" s="22"/>
      <c r="J263" s="22"/>
      <c r="K263" s="22"/>
      <c r="L263" s="22"/>
      <c r="M263" s="21"/>
    </row>
    <row r="264" spans="1:48" ht="30" customHeight="1" x14ac:dyDescent="0.3">
      <c r="A264" s="21"/>
      <c r="B264" s="21"/>
      <c r="C264" s="21"/>
      <c r="D264" s="21"/>
      <c r="E264" s="22"/>
      <c r="F264" s="22"/>
      <c r="G264" s="22"/>
      <c r="H264" s="22"/>
      <c r="I264" s="22"/>
      <c r="J264" s="22"/>
      <c r="K264" s="22"/>
      <c r="L264" s="22"/>
      <c r="M264" s="21"/>
    </row>
    <row r="265" spans="1:48" ht="30" customHeight="1" x14ac:dyDescent="0.3">
      <c r="A265" s="21"/>
      <c r="B265" s="21"/>
      <c r="C265" s="21"/>
      <c r="D265" s="21"/>
      <c r="E265" s="22"/>
      <c r="F265" s="22"/>
      <c r="G265" s="22"/>
      <c r="H265" s="22"/>
      <c r="I265" s="22"/>
      <c r="J265" s="22"/>
      <c r="K265" s="22"/>
      <c r="L265" s="22"/>
      <c r="M265" s="21"/>
    </row>
    <row r="266" spans="1:48" ht="30" customHeight="1" x14ac:dyDescent="0.3">
      <c r="A266" s="21"/>
      <c r="B266" s="21"/>
      <c r="C266" s="21"/>
      <c r="D266" s="21"/>
      <c r="E266" s="22"/>
      <c r="F266" s="22"/>
      <c r="G266" s="22"/>
      <c r="H266" s="22"/>
      <c r="I266" s="22"/>
      <c r="J266" s="22"/>
      <c r="K266" s="22"/>
      <c r="L266" s="22"/>
      <c r="M266" s="21"/>
    </row>
    <row r="267" spans="1:48" ht="30" customHeight="1" x14ac:dyDescent="0.3">
      <c r="A267" s="13" t="s">
        <v>121</v>
      </c>
      <c r="B267" s="21"/>
      <c r="C267" s="21"/>
      <c r="D267" s="21"/>
      <c r="E267" s="22"/>
      <c r="F267" s="22"/>
      <c r="G267" s="22"/>
      <c r="H267" s="22"/>
      <c r="I267" s="22"/>
      <c r="J267" s="22"/>
      <c r="K267" s="22"/>
      <c r="L267" s="22"/>
      <c r="M267" s="21"/>
      <c r="N267" s="12" t="s">
        <v>122</v>
      </c>
    </row>
    <row r="268" spans="1:48" ht="30" customHeight="1" x14ac:dyDescent="0.3">
      <c r="A268" s="13" t="s">
        <v>473</v>
      </c>
      <c r="B268" s="13" t="s">
        <v>51</v>
      </c>
      <c r="C268" s="21"/>
      <c r="D268" s="21"/>
      <c r="E268" s="22"/>
      <c r="F268" s="22"/>
      <c r="G268" s="22"/>
      <c r="H268" s="22"/>
      <c r="I268" s="22"/>
      <c r="J268" s="22"/>
      <c r="K268" s="22"/>
      <c r="L268" s="22"/>
      <c r="M268" s="21"/>
      <c r="Q268" s="14" t="s">
        <v>474</v>
      </c>
    </row>
    <row r="269" spans="1:48" ht="30" customHeight="1" x14ac:dyDescent="0.3">
      <c r="A269" s="13" t="s">
        <v>475</v>
      </c>
      <c r="B269" s="13" t="s">
        <v>476</v>
      </c>
      <c r="C269" s="13" t="s">
        <v>89</v>
      </c>
      <c r="D269" s="21">
        <v>28</v>
      </c>
      <c r="E269" s="22"/>
      <c r="F269" s="22"/>
      <c r="G269" s="22"/>
      <c r="H269" s="22"/>
      <c r="I269" s="22"/>
      <c r="J269" s="22"/>
      <c r="K269" s="22"/>
      <c r="L269" s="22"/>
      <c r="M269" s="13" t="s">
        <v>477</v>
      </c>
      <c r="N269" s="14" t="s">
        <v>478</v>
      </c>
      <c r="O269" s="14" t="s">
        <v>51</v>
      </c>
      <c r="P269" s="14" t="s">
        <v>51</v>
      </c>
      <c r="Q269" s="14" t="s">
        <v>474</v>
      </c>
      <c r="R269" s="14" t="s">
        <v>62</v>
      </c>
      <c r="S269" s="14" t="s">
        <v>63</v>
      </c>
      <c r="T269" s="14" t="s">
        <v>63</v>
      </c>
      <c r="AR269" s="14" t="s">
        <v>51</v>
      </c>
      <c r="AS269" s="14" t="s">
        <v>51</v>
      </c>
      <c r="AU269" s="14" t="s">
        <v>479</v>
      </c>
      <c r="AV269" s="12">
        <v>79</v>
      </c>
    </row>
    <row r="270" spans="1:48" ht="30" customHeight="1" x14ac:dyDescent="0.3">
      <c r="A270" s="13" t="s">
        <v>475</v>
      </c>
      <c r="B270" s="13" t="s">
        <v>480</v>
      </c>
      <c r="C270" s="13" t="s">
        <v>89</v>
      </c>
      <c r="D270" s="21">
        <v>42</v>
      </c>
      <c r="E270" s="22"/>
      <c r="F270" s="22"/>
      <c r="G270" s="22"/>
      <c r="H270" s="22"/>
      <c r="I270" s="22"/>
      <c r="J270" s="22"/>
      <c r="K270" s="22"/>
      <c r="L270" s="22"/>
      <c r="M270" s="13" t="s">
        <v>481</v>
      </c>
      <c r="N270" s="14" t="s">
        <v>482</v>
      </c>
      <c r="O270" s="14" t="s">
        <v>51</v>
      </c>
      <c r="P270" s="14" t="s">
        <v>51</v>
      </c>
      <c r="Q270" s="14" t="s">
        <v>474</v>
      </c>
      <c r="R270" s="14" t="s">
        <v>62</v>
      </c>
      <c r="S270" s="14" t="s">
        <v>63</v>
      </c>
      <c r="T270" s="14" t="s">
        <v>63</v>
      </c>
      <c r="AR270" s="14" t="s">
        <v>51</v>
      </c>
      <c r="AS270" s="14" t="s">
        <v>51</v>
      </c>
      <c r="AU270" s="14" t="s">
        <v>483</v>
      </c>
      <c r="AV270" s="12">
        <v>80</v>
      </c>
    </row>
    <row r="271" spans="1:48" ht="30" customHeight="1" x14ac:dyDescent="0.3">
      <c r="A271" s="13" t="s">
        <v>475</v>
      </c>
      <c r="B271" s="13" t="s">
        <v>484</v>
      </c>
      <c r="C271" s="13" t="s">
        <v>89</v>
      </c>
      <c r="D271" s="21">
        <v>3</v>
      </c>
      <c r="E271" s="22"/>
      <c r="F271" s="22"/>
      <c r="G271" s="22"/>
      <c r="H271" s="22"/>
      <c r="I271" s="22"/>
      <c r="J271" s="22"/>
      <c r="K271" s="22"/>
      <c r="L271" s="22"/>
      <c r="M271" s="13" t="s">
        <v>485</v>
      </c>
      <c r="N271" s="14" t="s">
        <v>486</v>
      </c>
      <c r="O271" s="14" t="s">
        <v>51</v>
      </c>
      <c r="P271" s="14" t="s">
        <v>51</v>
      </c>
      <c r="Q271" s="14" t="s">
        <v>474</v>
      </c>
      <c r="R271" s="14" t="s">
        <v>62</v>
      </c>
      <c r="S271" s="14" t="s">
        <v>63</v>
      </c>
      <c r="T271" s="14" t="s">
        <v>63</v>
      </c>
      <c r="AR271" s="14" t="s">
        <v>51</v>
      </c>
      <c r="AS271" s="14" t="s">
        <v>51</v>
      </c>
      <c r="AU271" s="14" t="s">
        <v>487</v>
      </c>
      <c r="AV271" s="12">
        <v>81</v>
      </c>
    </row>
    <row r="272" spans="1:48" ht="30" customHeight="1" x14ac:dyDescent="0.3">
      <c r="A272" s="13" t="s">
        <v>475</v>
      </c>
      <c r="B272" s="13" t="s">
        <v>488</v>
      </c>
      <c r="C272" s="13" t="s">
        <v>89</v>
      </c>
      <c r="D272" s="21">
        <v>182</v>
      </c>
      <c r="E272" s="22"/>
      <c r="F272" s="22"/>
      <c r="G272" s="22"/>
      <c r="H272" s="22"/>
      <c r="I272" s="22"/>
      <c r="J272" s="22"/>
      <c r="K272" s="22"/>
      <c r="L272" s="22"/>
      <c r="M272" s="13" t="s">
        <v>489</v>
      </c>
      <c r="N272" s="14" t="s">
        <v>490</v>
      </c>
      <c r="O272" s="14" t="s">
        <v>51</v>
      </c>
      <c r="P272" s="14" t="s">
        <v>51</v>
      </c>
      <c r="Q272" s="14" t="s">
        <v>474</v>
      </c>
      <c r="R272" s="14" t="s">
        <v>62</v>
      </c>
      <c r="S272" s="14" t="s">
        <v>63</v>
      </c>
      <c r="T272" s="14" t="s">
        <v>63</v>
      </c>
      <c r="AR272" s="14" t="s">
        <v>51</v>
      </c>
      <c r="AS272" s="14" t="s">
        <v>51</v>
      </c>
      <c r="AU272" s="14" t="s">
        <v>491</v>
      </c>
      <c r="AV272" s="12">
        <v>82</v>
      </c>
    </row>
    <row r="273" spans="1:48" ht="30" customHeight="1" x14ac:dyDescent="0.3">
      <c r="A273" s="13" t="s">
        <v>475</v>
      </c>
      <c r="B273" s="13" t="s">
        <v>492</v>
      </c>
      <c r="C273" s="13" t="s">
        <v>89</v>
      </c>
      <c r="D273" s="21">
        <v>3</v>
      </c>
      <c r="E273" s="22"/>
      <c r="F273" s="22"/>
      <c r="G273" s="22"/>
      <c r="H273" s="22"/>
      <c r="I273" s="22"/>
      <c r="J273" s="22"/>
      <c r="K273" s="22"/>
      <c r="L273" s="22"/>
      <c r="M273" s="13" t="s">
        <v>493</v>
      </c>
      <c r="N273" s="14" t="s">
        <v>494</v>
      </c>
      <c r="O273" s="14" t="s">
        <v>51</v>
      </c>
      <c r="P273" s="14" t="s">
        <v>51</v>
      </c>
      <c r="Q273" s="14" t="s">
        <v>474</v>
      </c>
      <c r="R273" s="14" t="s">
        <v>62</v>
      </c>
      <c r="S273" s="14" t="s">
        <v>63</v>
      </c>
      <c r="T273" s="14" t="s">
        <v>63</v>
      </c>
      <c r="AR273" s="14" t="s">
        <v>51</v>
      </c>
      <c r="AS273" s="14" t="s">
        <v>51</v>
      </c>
      <c r="AU273" s="14" t="s">
        <v>495</v>
      </c>
      <c r="AV273" s="12">
        <v>83</v>
      </c>
    </row>
    <row r="274" spans="1:48" ht="30" customHeight="1" x14ac:dyDescent="0.3">
      <c r="A274" s="13" t="s">
        <v>496</v>
      </c>
      <c r="B274" s="13" t="s">
        <v>497</v>
      </c>
      <c r="C274" s="13" t="s">
        <v>89</v>
      </c>
      <c r="D274" s="21">
        <v>204</v>
      </c>
      <c r="E274" s="22"/>
      <c r="F274" s="22"/>
      <c r="G274" s="22"/>
      <c r="H274" s="22"/>
      <c r="I274" s="22"/>
      <c r="J274" s="22"/>
      <c r="K274" s="22"/>
      <c r="L274" s="22"/>
      <c r="M274" s="13" t="s">
        <v>498</v>
      </c>
      <c r="N274" s="14" t="s">
        <v>499</v>
      </c>
      <c r="O274" s="14" t="s">
        <v>51</v>
      </c>
      <c r="P274" s="14" t="s">
        <v>51</v>
      </c>
      <c r="Q274" s="14" t="s">
        <v>474</v>
      </c>
      <c r="R274" s="14" t="s">
        <v>62</v>
      </c>
      <c r="S274" s="14" t="s">
        <v>63</v>
      </c>
      <c r="T274" s="14" t="s">
        <v>63</v>
      </c>
      <c r="AR274" s="14" t="s">
        <v>51</v>
      </c>
      <c r="AS274" s="14" t="s">
        <v>51</v>
      </c>
      <c r="AU274" s="14" t="s">
        <v>500</v>
      </c>
      <c r="AV274" s="12">
        <v>84</v>
      </c>
    </row>
    <row r="275" spans="1:48" ht="30" customHeight="1" x14ac:dyDescent="0.3">
      <c r="A275" s="13" t="s">
        <v>501</v>
      </c>
      <c r="B275" s="13" t="s">
        <v>502</v>
      </c>
      <c r="C275" s="13" t="s">
        <v>89</v>
      </c>
      <c r="D275" s="21">
        <v>15</v>
      </c>
      <c r="E275" s="22"/>
      <c r="F275" s="22"/>
      <c r="G275" s="22"/>
      <c r="H275" s="22"/>
      <c r="I275" s="22"/>
      <c r="J275" s="22"/>
      <c r="K275" s="22"/>
      <c r="L275" s="22"/>
      <c r="M275" s="13" t="s">
        <v>503</v>
      </c>
      <c r="N275" s="14" t="s">
        <v>504</v>
      </c>
      <c r="O275" s="14" t="s">
        <v>51</v>
      </c>
      <c r="P275" s="14" t="s">
        <v>51</v>
      </c>
      <c r="Q275" s="14" t="s">
        <v>474</v>
      </c>
      <c r="R275" s="14" t="s">
        <v>62</v>
      </c>
      <c r="S275" s="14" t="s">
        <v>63</v>
      </c>
      <c r="T275" s="14" t="s">
        <v>63</v>
      </c>
      <c r="AR275" s="14" t="s">
        <v>51</v>
      </c>
      <c r="AS275" s="14" t="s">
        <v>51</v>
      </c>
      <c r="AU275" s="14" t="s">
        <v>505</v>
      </c>
      <c r="AV275" s="12">
        <v>85</v>
      </c>
    </row>
    <row r="276" spans="1:48" ht="30" customHeight="1" x14ac:dyDescent="0.3">
      <c r="A276" s="13" t="s">
        <v>506</v>
      </c>
      <c r="B276" s="13" t="s">
        <v>507</v>
      </c>
      <c r="C276" s="13" t="s">
        <v>59</v>
      </c>
      <c r="D276" s="21">
        <v>1</v>
      </c>
      <c r="E276" s="22"/>
      <c r="F276" s="22"/>
      <c r="G276" s="22"/>
      <c r="H276" s="22"/>
      <c r="I276" s="22"/>
      <c r="J276" s="22"/>
      <c r="K276" s="22"/>
      <c r="L276" s="22"/>
      <c r="M276" s="13" t="s">
        <v>508</v>
      </c>
      <c r="N276" s="14" t="s">
        <v>509</v>
      </c>
      <c r="O276" s="14" t="s">
        <v>51</v>
      </c>
      <c r="P276" s="14" t="s">
        <v>51</v>
      </c>
      <c r="Q276" s="14" t="s">
        <v>474</v>
      </c>
      <c r="R276" s="14" t="s">
        <v>62</v>
      </c>
      <c r="S276" s="14" t="s">
        <v>63</v>
      </c>
      <c r="T276" s="14" t="s">
        <v>63</v>
      </c>
      <c r="AR276" s="14" t="s">
        <v>51</v>
      </c>
      <c r="AS276" s="14" t="s">
        <v>51</v>
      </c>
      <c r="AU276" s="14" t="s">
        <v>510</v>
      </c>
      <c r="AV276" s="12">
        <v>86</v>
      </c>
    </row>
    <row r="277" spans="1:48" ht="30" customHeight="1" x14ac:dyDescent="0.3">
      <c r="A277" s="13" t="s">
        <v>506</v>
      </c>
      <c r="B277" s="13" t="s">
        <v>511</v>
      </c>
      <c r="C277" s="13" t="s">
        <v>59</v>
      </c>
      <c r="D277" s="21">
        <v>1</v>
      </c>
      <c r="E277" s="22"/>
      <c r="F277" s="22"/>
      <c r="G277" s="22"/>
      <c r="H277" s="22"/>
      <c r="I277" s="22"/>
      <c r="J277" s="22"/>
      <c r="K277" s="22"/>
      <c r="L277" s="22"/>
      <c r="M277" s="13" t="s">
        <v>512</v>
      </c>
      <c r="N277" s="14" t="s">
        <v>513</v>
      </c>
      <c r="O277" s="14" t="s">
        <v>51</v>
      </c>
      <c r="P277" s="14" t="s">
        <v>51</v>
      </c>
      <c r="Q277" s="14" t="s">
        <v>474</v>
      </c>
      <c r="R277" s="14" t="s">
        <v>62</v>
      </c>
      <c r="S277" s="14" t="s">
        <v>63</v>
      </c>
      <c r="T277" s="14" t="s">
        <v>63</v>
      </c>
      <c r="AR277" s="14" t="s">
        <v>51</v>
      </c>
      <c r="AS277" s="14" t="s">
        <v>51</v>
      </c>
      <c r="AU277" s="14" t="s">
        <v>514</v>
      </c>
      <c r="AV277" s="12">
        <v>87</v>
      </c>
    </row>
    <row r="278" spans="1:48" ht="30" customHeight="1" x14ac:dyDescent="0.3">
      <c r="A278" s="13" t="s">
        <v>506</v>
      </c>
      <c r="B278" s="13" t="s">
        <v>515</v>
      </c>
      <c r="C278" s="13" t="s">
        <v>59</v>
      </c>
      <c r="D278" s="21">
        <v>1</v>
      </c>
      <c r="E278" s="22"/>
      <c r="F278" s="22"/>
      <c r="G278" s="22"/>
      <c r="H278" s="22"/>
      <c r="I278" s="22"/>
      <c r="J278" s="22"/>
      <c r="K278" s="22"/>
      <c r="L278" s="22"/>
      <c r="M278" s="13" t="s">
        <v>516</v>
      </c>
      <c r="N278" s="14" t="s">
        <v>517</v>
      </c>
      <c r="O278" s="14" t="s">
        <v>51</v>
      </c>
      <c r="P278" s="14" t="s">
        <v>51</v>
      </c>
      <c r="Q278" s="14" t="s">
        <v>474</v>
      </c>
      <c r="R278" s="14" t="s">
        <v>62</v>
      </c>
      <c r="S278" s="14" t="s">
        <v>63</v>
      </c>
      <c r="T278" s="14" t="s">
        <v>63</v>
      </c>
      <c r="AR278" s="14" t="s">
        <v>51</v>
      </c>
      <c r="AS278" s="14" t="s">
        <v>51</v>
      </c>
      <c r="AU278" s="14" t="s">
        <v>518</v>
      </c>
      <c r="AV278" s="12">
        <v>88</v>
      </c>
    </row>
    <row r="279" spans="1:48" ht="30" customHeight="1" x14ac:dyDescent="0.3">
      <c r="A279" s="13" t="s">
        <v>519</v>
      </c>
      <c r="B279" s="13" t="s">
        <v>51</v>
      </c>
      <c r="C279" s="13" t="s">
        <v>72</v>
      </c>
      <c r="D279" s="21">
        <v>161</v>
      </c>
      <c r="E279" s="22"/>
      <c r="F279" s="22"/>
      <c r="G279" s="22"/>
      <c r="H279" s="22"/>
      <c r="I279" s="22"/>
      <c r="J279" s="22"/>
      <c r="K279" s="22"/>
      <c r="L279" s="22"/>
      <c r="M279" s="13" t="s">
        <v>520</v>
      </c>
      <c r="N279" s="14" t="s">
        <v>521</v>
      </c>
      <c r="O279" s="14" t="s">
        <v>51</v>
      </c>
      <c r="P279" s="14" t="s">
        <v>51</v>
      </c>
      <c r="Q279" s="14" t="s">
        <v>474</v>
      </c>
      <c r="R279" s="14" t="s">
        <v>62</v>
      </c>
      <c r="S279" s="14" t="s">
        <v>63</v>
      </c>
      <c r="T279" s="14" t="s">
        <v>63</v>
      </c>
      <c r="AR279" s="14" t="s">
        <v>51</v>
      </c>
      <c r="AS279" s="14" t="s">
        <v>51</v>
      </c>
      <c r="AU279" s="14" t="s">
        <v>522</v>
      </c>
      <c r="AV279" s="12">
        <v>89</v>
      </c>
    </row>
    <row r="280" spans="1:48" ht="30" customHeight="1" x14ac:dyDescent="0.3">
      <c r="A280" s="21"/>
      <c r="B280" s="21"/>
      <c r="C280" s="21"/>
      <c r="D280" s="21"/>
      <c r="E280" s="22"/>
      <c r="F280" s="22"/>
      <c r="G280" s="22"/>
      <c r="H280" s="22"/>
      <c r="I280" s="22"/>
      <c r="J280" s="22"/>
      <c r="K280" s="22"/>
      <c r="L280" s="22"/>
      <c r="M280" s="21"/>
    </row>
    <row r="281" spans="1:48" ht="30" customHeight="1" x14ac:dyDescent="0.3">
      <c r="A281" s="21"/>
      <c r="B281" s="21"/>
      <c r="C281" s="21"/>
      <c r="D281" s="21"/>
      <c r="E281" s="22"/>
      <c r="F281" s="22"/>
      <c r="G281" s="22"/>
      <c r="H281" s="22"/>
      <c r="I281" s="22"/>
      <c r="J281" s="22"/>
      <c r="K281" s="22"/>
      <c r="L281" s="22"/>
      <c r="M281" s="21"/>
    </row>
    <row r="282" spans="1:48" ht="30" customHeight="1" x14ac:dyDescent="0.3">
      <c r="A282" s="21"/>
      <c r="B282" s="21"/>
      <c r="C282" s="21"/>
      <c r="D282" s="21"/>
      <c r="E282" s="22"/>
      <c r="F282" s="22"/>
      <c r="G282" s="22"/>
      <c r="H282" s="22"/>
      <c r="I282" s="22"/>
      <c r="J282" s="22"/>
      <c r="K282" s="22"/>
      <c r="L282" s="22"/>
      <c r="M282" s="21"/>
    </row>
    <row r="283" spans="1:48" ht="30" customHeight="1" x14ac:dyDescent="0.3">
      <c r="A283" s="21"/>
      <c r="B283" s="21"/>
      <c r="C283" s="21"/>
      <c r="D283" s="21"/>
      <c r="E283" s="22"/>
      <c r="F283" s="22"/>
      <c r="G283" s="22"/>
      <c r="H283" s="22"/>
      <c r="I283" s="22"/>
      <c r="J283" s="22"/>
      <c r="K283" s="22"/>
      <c r="L283" s="22"/>
      <c r="M283" s="21"/>
    </row>
    <row r="284" spans="1:48" ht="30" customHeight="1" x14ac:dyDescent="0.3">
      <c r="A284" s="21"/>
      <c r="B284" s="21"/>
      <c r="C284" s="21"/>
      <c r="D284" s="21"/>
      <c r="E284" s="22"/>
      <c r="F284" s="22"/>
      <c r="G284" s="22"/>
      <c r="H284" s="22"/>
      <c r="I284" s="22"/>
      <c r="J284" s="22"/>
      <c r="K284" s="22"/>
      <c r="L284" s="22"/>
      <c r="M284" s="21"/>
    </row>
    <row r="285" spans="1:48" ht="30" customHeight="1" x14ac:dyDescent="0.3">
      <c r="A285" s="21"/>
      <c r="B285" s="21"/>
      <c r="C285" s="21"/>
      <c r="D285" s="21"/>
      <c r="E285" s="22"/>
      <c r="F285" s="22"/>
      <c r="G285" s="22"/>
      <c r="H285" s="22"/>
      <c r="I285" s="22"/>
      <c r="J285" s="22"/>
      <c r="K285" s="22"/>
      <c r="L285" s="22"/>
      <c r="M285" s="21"/>
    </row>
    <row r="286" spans="1:48" ht="30" customHeight="1" x14ac:dyDescent="0.3">
      <c r="A286" s="21"/>
      <c r="B286" s="21"/>
      <c r="C286" s="21"/>
      <c r="D286" s="21"/>
      <c r="E286" s="22"/>
      <c r="F286" s="22"/>
      <c r="G286" s="22"/>
      <c r="H286" s="22"/>
      <c r="I286" s="22"/>
      <c r="J286" s="22"/>
      <c r="K286" s="22"/>
      <c r="L286" s="22"/>
      <c r="M286" s="21"/>
    </row>
    <row r="287" spans="1:48" ht="30" customHeight="1" x14ac:dyDescent="0.3">
      <c r="A287" s="21"/>
      <c r="B287" s="21"/>
      <c r="C287" s="21"/>
      <c r="D287" s="21"/>
      <c r="E287" s="22"/>
      <c r="F287" s="22"/>
      <c r="G287" s="22"/>
      <c r="H287" s="22"/>
      <c r="I287" s="22"/>
      <c r="J287" s="22"/>
      <c r="K287" s="22"/>
      <c r="L287" s="22"/>
      <c r="M287" s="21"/>
    </row>
    <row r="288" spans="1:48" ht="30" customHeight="1" x14ac:dyDescent="0.3">
      <c r="A288" s="21"/>
      <c r="B288" s="21"/>
      <c r="C288" s="21"/>
      <c r="D288" s="21"/>
      <c r="E288" s="22"/>
      <c r="F288" s="22"/>
      <c r="G288" s="22"/>
      <c r="H288" s="22"/>
      <c r="I288" s="22"/>
      <c r="J288" s="22"/>
      <c r="K288" s="22"/>
      <c r="L288" s="22"/>
      <c r="M288" s="21"/>
    </row>
    <row r="289" spans="1:48" ht="30" customHeight="1" x14ac:dyDescent="0.3">
      <c r="A289" s="21"/>
      <c r="B289" s="21"/>
      <c r="C289" s="21"/>
      <c r="D289" s="21"/>
      <c r="E289" s="22"/>
      <c r="F289" s="22"/>
      <c r="G289" s="22"/>
      <c r="H289" s="22"/>
      <c r="I289" s="22"/>
      <c r="J289" s="22"/>
      <c r="K289" s="22"/>
      <c r="L289" s="22"/>
      <c r="M289" s="21"/>
    </row>
    <row r="290" spans="1:48" ht="30" customHeight="1" x14ac:dyDescent="0.3">
      <c r="A290" s="21"/>
      <c r="B290" s="21"/>
      <c r="C290" s="21"/>
      <c r="D290" s="21"/>
      <c r="E290" s="22"/>
      <c r="F290" s="22"/>
      <c r="G290" s="22"/>
      <c r="H290" s="22"/>
      <c r="I290" s="22"/>
      <c r="J290" s="22"/>
      <c r="K290" s="22"/>
      <c r="L290" s="22"/>
      <c r="M290" s="21"/>
    </row>
    <row r="291" spans="1:48" ht="30" customHeight="1" x14ac:dyDescent="0.3">
      <c r="A291" s="13" t="s">
        <v>121</v>
      </c>
      <c r="B291" s="21"/>
      <c r="C291" s="21"/>
      <c r="D291" s="21"/>
      <c r="E291" s="22"/>
      <c r="F291" s="22"/>
      <c r="G291" s="22"/>
      <c r="H291" s="22"/>
      <c r="I291" s="22"/>
      <c r="J291" s="22"/>
      <c r="K291" s="22"/>
      <c r="L291" s="22"/>
      <c r="M291" s="21"/>
      <c r="N291" s="12" t="s">
        <v>122</v>
      </c>
    </row>
    <row r="292" spans="1:48" ht="30" customHeight="1" x14ac:dyDescent="0.3">
      <c r="A292" s="13" t="s">
        <v>523</v>
      </c>
      <c r="B292" s="13" t="s">
        <v>51</v>
      </c>
      <c r="C292" s="21"/>
      <c r="D292" s="21"/>
      <c r="E292" s="22"/>
      <c r="F292" s="22"/>
      <c r="G292" s="22"/>
      <c r="H292" s="22"/>
      <c r="I292" s="22"/>
      <c r="J292" s="22"/>
      <c r="K292" s="22"/>
      <c r="L292" s="22"/>
      <c r="M292" s="21"/>
      <c r="Q292" s="14" t="s">
        <v>524</v>
      </c>
    </row>
    <row r="293" spans="1:48" ht="30" customHeight="1" x14ac:dyDescent="0.3">
      <c r="A293" s="13" t="s">
        <v>525</v>
      </c>
      <c r="B293" s="13" t="s">
        <v>51</v>
      </c>
      <c r="C293" s="13" t="s">
        <v>89</v>
      </c>
      <c r="D293" s="21">
        <v>10</v>
      </c>
      <c r="E293" s="22"/>
      <c r="F293" s="22"/>
      <c r="G293" s="22"/>
      <c r="H293" s="22"/>
      <c r="I293" s="22"/>
      <c r="J293" s="22"/>
      <c r="K293" s="22"/>
      <c r="L293" s="22"/>
      <c r="M293" s="13" t="s">
        <v>526</v>
      </c>
      <c r="N293" s="14" t="s">
        <v>527</v>
      </c>
      <c r="O293" s="14" t="s">
        <v>51</v>
      </c>
      <c r="P293" s="14" t="s">
        <v>51</v>
      </c>
      <c r="Q293" s="14" t="s">
        <v>524</v>
      </c>
      <c r="R293" s="14" t="s">
        <v>63</v>
      </c>
      <c r="S293" s="14" t="s">
        <v>63</v>
      </c>
      <c r="T293" s="14" t="s">
        <v>62</v>
      </c>
      <c r="AR293" s="14" t="s">
        <v>51</v>
      </c>
      <c r="AS293" s="14" t="s">
        <v>51</v>
      </c>
      <c r="AU293" s="14" t="s">
        <v>528</v>
      </c>
      <c r="AV293" s="12">
        <v>209</v>
      </c>
    </row>
    <row r="294" spans="1:48" ht="30" customHeight="1" x14ac:dyDescent="0.3">
      <c r="A294" s="13" t="s">
        <v>529</v>
      </c>
      <c r="B294" s="13" t="s">
        <v>51</v>
      </c>
      <c r="C294" s="13" t="s">
        <v>89</v>
      </c>
      <c r="D294" s="21">
        <v>1</v>
      </c>
      <c r="E294" s="22"/>
      <c r="F294" s="22"/>
      <c r="G294" s="22"/>
      <c r="H294" s="22"/>
      <c r="I294" s="22"/>
      <c r="J294" s="22"/>
      <c r="K294" s="22"/>
      <c r="L294" s="22"/>
      <c r="M294" s="13" t="s">
        <v>530</v>
      </c>
      <c r="N294" s="14" t="s">
        <v>531</v>
      </c>
      <c r="O294" s="14" t="s">
        <v>51</v>
      </c>
      <c r="P294" s="14" t="s">
        <v>51</v>
      </c>
      <c r="Q294" s="14" t="s">
        <v>524</v>
      </c>
      <c r="R294" s="14" t="s">
        <v>63</v>
      </c>
      <c r="S294" s="14" t="s">
        <v>63</v>
      </c>
      <c r="T294" s="14" t="s">
        <v>62</v>
      </c>
      <c r="AR294" s="14" t="s">
        <v>51</v>
      </c>
      <c r="AS294" s="14" t="s">
        <v>51</v>
      </c>
      <c r="AU294" s="14" t="s">
        <v>532</v>
      </c>
      <c r="AV294" s="12">
        <v>166</v>
      </c>
    </row>
    <row r="295" spans="1:48" ht="30" customHeight="1" x14ac:dyDescent="0.3">
      <c r="A295" s="13" t="s">
        <v>533</v>
      </c>
      <c r="B295" s="13" t="s">
        <v>534</v>
      </c>
      <c r="C295" s="13" t="s">
        <v>535</v>
      </c>
      <c r="D295" s="21">
        <v>3</v>
      </c>
      <c r="E295" s="22"/>
      <c r="F295" s="22"/>
      <c r="G295" s="22"/>
      <c r="H295" s="22"/>
      <c r="I295" s="22"/>
      <c r="J295" s="22"/>
      <c r="K295" s="22"/>
      <c r="L295" s="22"/>
      <c r="M295" s="13" t="s">
        <v>536</v>
      </c>
      <c r="N295" s="14" t="s">
        <v>537</v>
      </c>
      <c r="O295" s="14" t="s">
        <v>51</v>
      </c>
      <c r="P295" s="14" t="s">
        <v>51</v>
      </c>
      <c r="Q295" s="14" t="s">
        <v>524</v>
      </c>
      <c r="R295" s="14" t="s">
        <v>63</v>
      </c>
      <c r="S295" s="14" t="s">
        <v>63</v>
      </c>
      <c r="T295" s="14" t="s">
        <v>62</v>
      </c>
      <c r="AR295" s="14" t="s">
        <v>51</v>
      </c>
      <c r="AS295" s="14" t="s">
        <v>51</v>
      </c>
      <c r="AU295" s="14" t="s">
        <v>538</v>
      </c>
      <c r="AV295" s="12">
        <v>93</v>
      </c>
    </row>
    <row r="296" spans="1:48" ht="30" customHeight="1" x14ac:dyDescent="0.3">
      <c r="A296" s="13" t="s">
        <v>539</v>
      </c>
      <c r="B296" s="13" t="s">
        <v>540</v>
      </c>
      <c r="C296" s="13" t="s">
        <v>89</v>
      </c>
      <c r="D296" s="21">
        <v>5</v>
      </c>
      <c r="E296" s="22"/>
      <c r="F296" s="22"/>
      <c r="G296" s="22"/>
      <c r="H296" s="22"/>
      <c r="I296" s="22"/>
      <c r="J296" s="22"/>
      <c r="K296" s="22"/>
      <c r="L296" s="22"/>
      <c r="M296" s="13" t="s">
        <v>541</v>
      </c>
      <c r="N296" s="14" t="s">
        <v>542</v>
      </c>
      <c r="O296" s="14" t="s">
        <v>51</v>
      </c>
      <c r="P296" s="14" t="s">
        <v>51</v>
      </c>
      <c r="Q296" s="14" t="s">
        <v>524</v>
      </c>
      <c r="R296" s="14" t="s">
        <v>63</v>
      </c>
      <c r="S296" s="14" t="s">
        <v>63</v>
      </c>
      <c r="T296" s="14" t="s">
        <v>62</v>
      </c>
      <c r="AR296" s="14" t="s">
        <v>51</v>
      </c>
      <c r="AS296" s="14" t="s">
        <v>51</v>
      </c>
      <c r="AU296" s="14" t="s">
        <v>543</v>
      </c>
      <c r="AV296" s="12">
        <v>94</v>
      </c>
    </row>
    <row r="297" spans="1:48" ht="30" customHeight="1" x14ac:dyDescent="0.3">
      <c r="A297" s="13" t="s">
        <v>544</v>
      </c>
      <c r="B297" s="13" t="s">
        <v>545</v>
      </c>
      <c r="C297" s="13" t="s">
        <v>89</v>
      </c>
      <c r="D297" s="21">
        <v>6</v>
      </c>
      <c r="E297" s="22"/>
      <c r="F297" s="22"/>
      <c r="G297" s="22"/>
      <c r="H297" s="22"/>
      <c r="I297" s="22"/>
      <c r="J297" s="22"/>
      <c r="K297" s="22"/>
      <c r="L297" s="22"/>
      <c r="M297" s="13" t="s">
        <v>546</v>
      </c>
      <c r="N297" s="14" t="s">
        <v>547</v>
      </c>
      <c r="O297" s="14" t="s">
        <v>51</v>
      </c>
      <c r="P297" s="14" t="s">
        <v>51</v>
      </c>
      <c r="Q297" s="14" t="s">
        <v>524</v>
      </c>
      <c r="R297" s="14" t="s">
        <v>63</v>
      </c>
      <c r="S297" s="14" t="s">
        <v>63</v>
      </c>
      <c r="T297" s="14" t="s">
        <v>62</v>
      </c>
      <c r="AR297" s="14" t="s">
        <v>51</v>
      </c>
      <c r="AS297" s="14" t="s">
        <v>51</v>
      </c>
      <c r="AU297" s="14" t="s">
        <v>548</v>
      </c>
      <c r="AV297" s="12">
        <v>95</v>
      </c>
    </row>
    <row r="298" spans="1:48" ht="30" customHeight="1" x14ac:dyDescent="0.3">
      <c r="A298" s="13" t="s">
        <v>544</v>
      </c>
      <c r="B298" s="13" t="s">
        <v>549</v>
      </c>
      <c r="C298" s="13" t="s">
        <v>89</v>
      </c>
      <c r="D298" s="21">
        <v>39</v>
      </c>
      <c r="E298" s="22"/>
      <c r="F298" s="22"/>
      <c r="G298" s="22"/>
      <c r="H298" s="22"/>
      <c r="I298" s="22"/>
      <c r="J298" s="22"/>
      <c r="K298" s="22"/>
      <c r="L298" s="22"/>
      <c r="M298" s="13" t="s">
        <v>550</v>
      </c>
      <c r="N298" s="14" t="s">
        <v>551</v>
      </c>
      <c r="O298" s="14" t="s">
        <v>51</v>
      </c>
      <c r="P298" s="14" t="s">
        <v>51</v>
      </c>
      <c r="Q298" s="14" t="s">
        <v>524</v>
      </c>
      <c r="R298" s="14" t="s">
        <v>63</v>
      </c>
      <c r="S298" s="14" t="s">
        <v>63</v>
      </c>
      <c r="T298" s="14" t="s">
        <v>62</v>
      </c>
      <c r="AR298" s="14" t="s">
        <v>51</v>
      </c>
      <c r="AS298" s="14" t="s">
        <v>51</v>
      </c>
      <c r="AU298" s="14" t="s">
        <v>552</v>
      </c>
      <c r="AV298" s="12">
        <v>96</v>
      </c>
    </row>
    <row r="299" spans="1:48" ht="30" customHeight="1" x14ac:dyDescent="0.3">
      <c r="A299" s="13" t="s">
        <v>544</v>
      </c>
      <c r="B299" s="13" t="s">
        <v>553</v>
      </c>
      <c r="C299" s="13" t="s">
        <v>89</v>
      </c>
      <c r="D299" s="21">
        <v>13</v>
      </c>
      <c r="E299" s="22"/>
      <c r="F299" s="22"/>
      <c r="G299" s="22"/>
      <c r="H299" s="22"/>
      <c r="I299" s="22"/>
      <c r="J299" s="22"/>
      <c r="K299" s="22"/>
      <c r="L299" s="22"/>
      <c r="M299" s="13" t="s">
        <v>554</v>
      </c>
      <c r="N299" s="14" t="s">
        <v>555</v>
      </c>
      <c r="O299" s="14" t="s">
        <v>51</v>
      </c>
      <c r="P299" s="14" t="s">
        <v>51</v>
      </c>
      <c r="Q299" s="14" t="s">
        <v>524</v>
      </c>
      <c r="R299" s="14" t="s">
        <v>63</v>
      </c>
      <c r="S299" s="14" t="s">
        <v>63</v>
      </c>
      <c r="T299" s="14" t="s">
        <v>62</v>
      </c>
      <c r="AR299" s="14" t="s">
        <v>51</v>
      </c>
      <c r="AS299" s="14" t="s">
        <v>51</v>
      </c>
      <c r="AU299" s="14" t="s">
        <v>556</v>
      </c>
      <c r="AV299" s="12">
        <v>97</v>
      </c>
    </row>
    <row r="300" spans="1:48" ht="30" customHeight="1" x14ac:dyDescent="0.3">
      <c r="A300" s="13" t="s">
        <v>557</v>
      </c>
      <c r="B300" s="13" t="s">
        <v>558</v>
      </c>
      <c r="C300" s="13" t="s">
        <v>149</v>
      </c>
      <c r="D300" s="21">
        <v>18</v>
      </c>
      <c r="E300" s="22"/>
      <c r="F300" s="22"/>
      <c r="G300" s="22"/>
      <c r="H300" s="22"/>
      <c r="I300" s="22"/>
      <c r="J300" s="22"/>
      <c r="K300" s="22"/>
      <c r="L300" s="22"/>
      <c r="M300" s="13" t="s">
        <v>559</v>
      </c>
      <c r="N300" s="14" t="s">
        <v>560</v>
      </c>
      <c r="O300" s="14" t="s">
        <v>51</v>
      </c>
      <c r="P300" s="14" t="s">
        <v>51</v>
      </c>
      <c r="Q300" s="14" t="s">
        <v>524</v>
      </c>
      <c r="R300" s="14" t="s">
        <v>63</v>
      </c>
      <c r="S300" s="14" t="s">
        <v>63</v>
      </c>
      <c r="T300" s="14" t="s">
        <v>62</v>
      </c>
      <c r="AR300" s="14" t="s">
        <v>51</v>
      </c>
      <c r="AS300" s="14" t="s">
        <v>51</v>
      </c>
      <c r="AU300" s="14" t="s">
        <v>561</v>
      </c>
      <c r="AV300" s="12">
        <v>98</v>
      </c>
    </row>
    <row r="301" spans="1:48" ht="30" customHeight="1" x14ac:dyDescent="0.3">
      <c r="A301" s="13" t="s">
        <v>562</v>
      </c>
      <c r="B301" s="13" t="s">
        <v>563</v>
      </c>
      <c r="C301" s="13" t="s">
        <v>535</v>
      </c>
      <c r="D301" s="21">
        <v>3</v>
      </c>
      <c r="E301" s="22"/>
      <c r="F301" s="22"/>
      <c r="G301" s="22"/>
      <c r="H301" s="22"/>
      <c r="I301" s="22"/>
      <c r="J301" s="22"/>
      <c r="K301" s="22"/>
      <c r="L301" s="22"/>
      <c r="M301" s="13" t="s">
        <v>564</v>
      </c>
      <c r="N301" s="14" t="s">
        <v>565</v>
      </c>
      <c r="O301" s="14" t="s">
        <v>51</v>
      </c>
      <c r="P301" s="14" t="s">
        <v>51</v>
      </c>
      <c r="Q301" s="14" t="s">
        <v>524</v>
      </c>
      <c r="R301" s="14" t="s">
        <v>63</v>
      </c>
      <c r="S301" s="14" t="s">
        <v>63</v>
      </c>
      <c r="T301" s="14" t="s">
        <v>62</v>
      </c>
      <c r="AR301" s="14" t="s">
        <v>51</v>
      </c>
      <c r="AS301" s="14" t="s">
        <v>51</v>
      </c>
      <c r="AU301" s="14" t="s">
        <v>566</v>
      </c>
      <c r="AV301" s="12">
        <v>99</v>
      </c>
    </row>
    <row r="302" spans="1:48" ht="30" customHeight="1" x14ac:dyDescent="0.3">
      <c r="A302" s="13" t="s">
        <v>567</v>
      </c>
      <c r="B302" s="13" t="s">
        <v>51</v>
      </c>
      <c r="C302" s="13" t="s">
        <v>535</v>
      </c>
      <c r="D302" s="21">
        <v>9</v>
      </c>
      <c r="E302" s="22"/>
      <c r="F302" s="22"/>
      <c r="G302" s="22"/>
      <c r="H302" s="22"/>
      <c r="I302" s="22"/>
      <c r="J302" s="22"/>
      <c r="K302" s="22"/>
      <c r="L302" s="22"/>
      <c r="M302" s="13" t="s">
        <v>568</v>
      </c>
      <c r="N302" s="14" t="s">
        <v>569</v>
      </c>
      <c r="O302" s="14" t="s">
        <v>51</v>
      </c>
      <c r="P302" s="14" t="s">
        <v>51</v>
      </c>
      <c r="Q302" s="14" t="s">
        <v>524</v>
      </c>
      <c r="R302" s="14" t="s">
        <v>63</v>
      </c>
      <c r="S302" s="14" t="s">
        <v>63</v>
      </c>
      <c r="T302" s="14" t="s">
        <v>62</v>
      </c>
      <c r="AR302" s="14" t="s">
        <v>51</v>
      </c>
      <c r="AS302" s="14" t="s">
        <v>51</v>
      </c>
      <c r="AU302" s="14" t="s">
        <v>570</v>
      </c>
      <c r="AV302" s="12">
        <v>167</v>
      </c>
    </row>
    <row r="303" spans="1:48" ht="30" customHeight="1" x14ac:dyDescent="0.3">
      <c r="A303" s="13" t="s">
        <v>571</v>
      </c>
      <c r="B303" s="13" t="s">
        <v>572</v>
      </c>
      <c r="C303" s="13" t="s">
        <v>72</v>
      </c>
      <c r="D303" s="21">
        <v>535</v>
      </c>
      <c r="E303" s="22"/>
      <c r="F303" s="22"/>
      <c r="G303" s="22"/>
      <c r="H303" s="22"/>
      <c r="I303" s="22"/>
      <c r="J303" s="22"/>
      <c r="K303" s="22"/>
      <c r="L303" s="22"/>
      <c r="M303" s="13" t="s">
        <v>573</v>
      </c>
      <c r="N303" s="14" t="s">
        <v>574</v>
      </c>
      <c r="O303" s="14" t="s">
        <v>51</v>
      </c>
      <c r="P303" s="14" t="s">
        <v>51</v>
      </c>
      <c r="Q303" s="14" t="s">
        <v>524</v>
      </c>
      <c r="R303" s="14" t="s">
        <v>62</v>
      </c>
      <c r="S303" s="14" t="s">
        <v>63</v>
      </c>
      <c r="T303" s="14" t="s">
        <v>63</v>
      </c>
      <c r="AR303" s="14" t="s">
        <v>51</v>
      </c>
      <c r="AS303" s="14" t="s">
        <v>51</v>
      </c>
      <c r="AU303" s="14" t="s">
        <v>575</v>
      </c>
      <c r="AV303" s="12">
        <v>101</v>
      </c>
    </row>
    <row r="304" spans="1:48" ht="30" customHeight="1" x14ac:dyDescent="0.3">
      <c r="A304" s="13" t="s">
        <v>576</v>
      </c>
      <c r="B304" s="13" t="s">
        <v>577</v>
      </c>
      <c r="C304" s="13" t="s">
        <v>432</v>
      </c>
      <c r="D304" s="21">
        <v>2</v>
      </c>
      <c r="E304" s="22"/>
      <c r="F304" s="22"/>
      <c r="G304" s="22"/>
      <c r="H304" s="22"/>
      <c r="I304" s="22"/>
      <c r="J304" s="22"/>
      <c r="K304" s="22"/>
      <c r="L304" s="22"/>
      <c r="M304" s="13" t="s">
        <v>578</v>
      </c>
      <c r="N304" s="14" t="s">
        <v>579</v>
      </c>
      <c r="O304" s="14" t="s">
        <v>51</v>
      </c>
      <c r="P304" s="14" t="s">
        <v>51</v>
      </c>
      <c r="Q304" s="14" t="s">
        <v>524</v>
      </c>
      <c r="R304" s="14" t="s">
        <v>62</v>
      </c>
      <c r="S304" s="14" t="s">
        <v>63</v>
      </c>
      <c r="T304" s="14" t="s">
        <v>63</v>
      </c>
      <c r="AR304" s="14" t="s">
        <v>51</v>
      </c>
      <c r="AS304" s="14" t="s">
        <v>51</v>
      </c>
      <c r="AU304" s="14" t="s">
        <v>580</v>
      </c>
      <c r="AV304" s="12">
        <v>102</v>
      </c>
    </row>
    <row r="305" spans="1:48" ht="30" customHeight="1" x14ac:dyDescent="0.3">
      <c r="A305" s="13" t="s">
        <v>581</v>
      </c>
      <c r="B305" s="13" t="s">
        <v>582</v>
      </c>
      <c r="C305" s="13" t="s">
        <v>432</v>
      </c>
      <c r="D305" s="21">
        <v>2</v>
      </c>
      <c r="E305" s="22"/>
      <c r="F305" s="22"/>
      <c r="G305" s="22"/>
      <c r="H305" s="22"/>
      <c r="I305" s="22"/>
      <c r="J305" s="22"/>
      <c r="K305" s="22"/>
      <c r="L305" s="22"/>
      <c r="M305" s="13" t="s">
        <v>583</v>
      </c>
      <c r="N305" s="14" t="s">
        <v>584</v>
      </c>
      <c r="O305" s="14" t="s">
        <v>51</v>
      </c>
      <c r="P305" s="14" t="s">
        <v>51</v>
      </c>
      <c r="Q305" s="14" t="s">
        <v>524</v>
      </c>
      <c r="R305" s="14" t="s">
        <v>62</v>
      </c>
      <c r="S305" s="14" t="s">
        <v>63</v>
      </c>
      <c r="T305" s="14" t="s">
        <v>63</v>
      </c>
      <c r="AR305" s="14" t="s">
        <v>51</v>
      </c>
      <c r="AS305" s="14" t="s">
        <v>51</v>
      </c>
      <c r="AU305" s="14" t="s">
        <v>585</v>
      </c>
      <c r="AV305" s="12">
        <v>103</v>
      </c>
    </row>
    <row r="306" spans="1:48" ht="30" customHeight="1" x14ac:dyDescent="0.3">
      <c r="A306" s="13" t="s">
        <v>586</v>
      </c>
      <c r="B306" s="13" t="s">
        <v>587</v>
      </c>
      <c r="C306" s="13" t="s">
        <v>432</v>
      </c>
      <c r="D306" s="21">
        <v>2</v>
      </c>
      <c r="E306" s="22"/>
      <c r="F306" s="22"/>
      <c r="G306" s="22"/>
      <c r="H306" s="22"/>
      <c r="I306" s="22"/>
      <c r="J306" s="22"/>
      <c r="K306" s="22"/>
      <c r="L306" s="22"/>
      <c r="M306" s="13" t="s">
        <v>588</v>
      </c>
      <c r="N306" s="14" t="s">
        <v>589</v>
      </c>
      <c r="O306" s="14" t="s">
        <v>51</v>
      </c>
      <c r="P306" s="14" t="s">
        <v>51</v>
      </c>
      <c r="Q306" s="14" t="s">
        <v>524</v>
      </c>
      <c r="R306" s="14" t="s">
        <v>62</v>
      </c>
      <c r="S306" s="14" t="s">
        <v>63</v>
      </c>
      <c r="T306" s="14" t="s">
        <v>63</v>
      </c>
      <c r="AR306" s="14" t="s">
        <v>51</v>
      </c>
      <c r="AS306" s="14" t="s">
        <v>51</v>
      </c>
      <c r="AU306" s="14" t="s">
        <v>590</v>
      </c>
      <c r="AV306" s="12">
        <v>104</v>
      </c>
    </row>
    <row r="307" spans="1:48" ht="30" customHeight="1" x14ac:dyDescent="0.3">
      <c r="A307" s="13" t="s">
        <v>591</v>
      </c>
      <c r="B307" s="13" t="s">
        <v>592</v>
      </c>
      <c r="C307" s="13" t="s">
        <v>432</v>
      </c>
      <c r="D307" s="21">
        <v>1</v>
      </c>
      <c r="E307" s="22"/>
      <c r="F307" s="22"/>
      <c r="G307" s="22"/>
      <c r="H307" s="22"/>
      <c r="I307" s="22"/>
      <c r="J307" s="22"/>
      <c r="K307" s="22"/>
      <c r="L307" s="22"/>
      <c r="M307" s="13" t="s">
        <v>593</v>
      </c>
      <c r="N307" s="14" t="s">
        <v>594</v>
      </c>
      <c r="O307" s="14" t="s">
        <v>51</v>
      </c>
      <c r="P307" s="14" t="s">
        <v>51</v>
      </c>
      <c r="Q307" s="14" t="s">
        <v>524</v>
      </c>
      <c r="R307" s="14" t="s">
        <v>62</v>
      </c>
      <c r="S307" s="14" t="s">
        <v>63</v>
      </c>
      <c r="T307" s="14" t="s">
        <v>63</v>
      </c>
      <c r="AR307" s="14" t="s">
        <v>51</v>
      </c>
      <c r="AS307" s="14" t="s">
        <v>51</v>
      </c>
      <c r="AU307" s="14" t="s">
        <v>595</v>
      </c>
      <c r="AV307" s="12">
        <v>105</v>
      </c>
    </row>
    <row r="308" spans="1:48" ht="30" customHeight="1" x14ac:dyDescent="0.3">
      <c r="A308" s="13" t="s">
        <v>596</v>
      </c>
      <c r="B308" s="13" t="s">
        <v>597</v>
      </c>
      <c r="C308" s="13" t="s">
        <v>432</v>
      </c>
      <c r="D308" s="21">
        <v>3</v>
      </c>
      <c r="E308" s="22"/>
      <c r="F308" s="22"/>
      <c r="G308" s="22"/>
      <c r="H308" s="22"/>
      <c r="I308" s="22"/>
      <c r="J308" s="22"/>
      <c r="K308" s="22"/>
      <c r="L308" s="22"/>
      <c r="M308" s="13" t="s">
        <v>598</v>
      </c>
      <c r="N308" s="14" t="s">
        <v>599</v>
      </c>
      <c r="O308" s="14" t="s">
        <v>51</v>
      </c>
      <c r="P308" s="14" t="s">
        <v>51</v>
      </c>
      <c r="Q308" s="14" t="s">
        <v>524</v>
      </c>
      <c r="R308" s="14" t="s">
        <v>62</v>
      </c>
      <c r="S308" s="14" t="s">
        <v>63</v>
      </c>
      <c r="T308" s="14" t="s">
        <v>63</v>
      </c>
      <c r="AR308" s="14" t="s">
        <v>51</v>
      </c>
      <c r="AS308" s="14" t="s">
        <v>51</v>
      </c>
      <c r="AU308" s="14" t="s">
        <v>600</v>
      </c>
      <c r="AV308" s="12">
        <v>106</v>
      </c>
    </row>
    <row r="309" spans="1:48" ht="30" customHeight="1" x14ac:dyDescent="0.3">
      <c r="A309" s="13" t="s">
        <v>601</v>
      </c>
      <c r="B309" s="13" t="s">
        <v>602</v>
      </c>
      <c r="C309" s="13" t="s">
        <v>432</v>
      </c>
      <c r="D309" s="21">
        <v>2</v>
      </c>
      <c r="E309" s="22"/>
      <c r="F309" s="22"/>
      <c r="G309" s="22"/>
      <c r="H309" s="22"/>
      <c r="I309" s="22"/>
      <c r="J309" s="22"/>
      <c r="K309" s="22"/>
      <c r="L309" s="22"/>
      <c r="M309" s="13" t="s">
        <v>603</v>
      </c>
      <c r="N309" s="14" t="s">
        <v>604</v>
      </c>
      <c r="O309" s="14" t="s">
        <v>51</v>
      </c>
      <c r="P309" s="14" t="s">
        <v>51</v>
      </c>
      <c r="Q309" s="14" t="s">
        <v>524</v>
      </c>
      <c r="R309" s="14" t="s">
        <v>62</v>
      </c>
      <c r="S309" s="14" t="s">
        <v>63</v>
      </c>
      <c r="T309" s="14" t="s">
        <v>63</v>
      </c>
      <c r="AR309" s="14" t="s">
        <v>51</v>
      </c>
      <c r="AS309" s="14" t="s">
        <v>51</v>
      </c>
      <c r="AU309" s="14" t="s">
        <v>605</v>
      </c>
      <c r="AV309" s="12">
        <v>107</v>
      </c>
    </row>
    <row r="310" spans="1:48" ht="30" customHeight="1" x14ac:dyDescent="0.3">
      <c r="A310" s="13" t="s">
        <v>606</v>
      </c>
      <c r="B310" s="13" t="s">
        <v>607</v>
      </c>
      <c r="C310" s="13" t="s">
        <v>432</v>
      </c>
      <c r="D310" s="21">
        <v>1</v>
      </c>
      <c r="E310" s="22"/>
      <c r="F310" s="22"/>
      <c r="G310" s="22"/>
      <c r="H310" s="22"/>
      <c r="I310" s="22"/>
      <c r="J310" s="22"/>
      <c r="K310" s="22"/>
      <c r="L310" s="22"/>
      <c r="M310" s="13" t="s">
        <v>608</v>
      </c>
      <c r="N310" s="14" t="s">
        <v>609</v>
      </c>
      <c r="O310" s="14" t="s">
        <v>51</v>
      </c>
      <c r="P310" s="14" t="s">
        <v>51</v>
      </c>
      <c r="Q310" s="14" t="s">
        <v>524</v>
      </c>
      <c r="R310" s="14" t="s">
        <v>62</v>
      </c>
      <c r="S310" s="14" t="s">
        <v>63</v>
      </c>
      <c r="T310" s="14" t="s">
        <v>63</v>
      </c>
      <c r="AR310" s="14" t="s">
        <v>51</v>
      </c>
      <c r="AS310" s="14" t="s">
        <v>51</v>
      </c>
      <c r="AU310" s="14" t="s">
        <v>610</v>
      </c>
      <c r="AV310" s="12">
        <v>108</v>
      </c>
    </row>
    <row r="311" spans="1:48" ht="30" customHeight="1" x14ac:dyDescent="0.3">
      <c r="A311" s="13" t="s">
        <v>611</v>
      </c>
      <c r="B311" s="13" t="s">
        <v>612</v>
      </c>
      <c r="C311" s="13" t="s">
        <v>432</v>
      </c>
      <c r="D311" s="21">
        <v>1</v>
      </c>
      <c r="E311" s="22"/>
      <c r="F311" s="22"/>
      <c r="G311" s="22"/>
      <c r="H311" s="22"/>
      <c r="I311" s="22"/>
      <c r="J311" s="22"/>
      <c r="K311" s="22"/>
      <c r="L311" s="22"/>
      <c r="M311" s="13" t="s">
        <v>613</v>
      </c>
      <c r="N311" s="14" t="s">
        <v>614</v>
      </c>
      <c r="O311" s="14" t="s">
        <v>51</v>
      </c>
      <c r="P311" s="14" t="s">
        <v>51</v>
      </c>
      <c r="Q311" s="14" t="s">
        <v>524</v>
      </c>
      <c r="R311" s="14" t="s">
        <v>62</v>
      </c>
      <c r="S311" s="14" t="s">
        <v>63</v>
      </c>
      <c r="T311" s="14" t="s">
        <v>63</v>
      </c>
      <c r="AR311" s="14" t="s">
        <v>51</v>
      </c>
      <c r="AS311" s="14" t="s">
        <v>51</v>
      </c>
      <c r="AU311" s="14" t="s">
        <v>615</v>
      </c>
      <c r="AV311" s="12">
        <v>109</v>
      </c>
    </row>
    <row r="312" spans="1:48" ht="30" customHeight="1" x14ac:dyDescent="0.3">
      <c r="A312" s="13" t="s">
        <v>616</v>
      </c>
      <c r="B312" s="13" t="s">
        <v>617</v>
      </c>
      <c r="C312" s="13" t="s">
        <v>432</v>
      </c>
      <c r="D312" s="21">
        <v>2</v>
      </c>
      <c r="E312" s="22"/>
      <c r="F312" s="22"/>
      <c r="G312" s="22"/>
      <c r="H312" s="22"/>
      <c r="I312" s="22"/>
      <c r="J312" s="22"/>
      <c r="K312" s="22"/>
      <c r="L312" s="22"/>
      <c r="M312" s="13" t="s">
        <v>618</v>
      </c>
      <c r="N312" s="14" t="s">
        <v>619</v>
      </c>
      <c r="O312" s="14" t="s">
        <v>51</v>
      </c>
      <c r="P312" s="14" t="s">
        <v>51</v>
      </c>
      <c r="Q312" s="14" t="s">
        <v>524</v>
      </c>
      <c r="R312" s="14" t="s">
        <v>62</v>
      </c>
      <c r="S312" s="14" t="s">
        <v>63</v>
      </c>
      <c r="T312" s="14" t="s">
        <v>63</v>
      </c>
      <c r="AR312" s="14" t="s">
        <v>51</v>
      </c>
      <c r="AS312" s="14" t="s">
        <v>51</v>
      </c>
      <c r="AU312" s="14" t="s">
        <v>620</v>
      </c>
      <c r="AV312" s="12">
        <v>110</v>
      </c>
    </row>
    <row r="313" spans="1:48" ht="30" customHeight="1" x14ac:dyDescent="0.3">
      <c r="A313" s="13" t="s">
        <v>621</v>
      </c>
      <c r="B313" s="13" t="s">
        <v>622</v>
      </c>
      <c r="C313" s="13" t="s">
        <v>432</v>
      </c>
      <c r="D313" s="21">
        <v>4</v>
      </c>
      <c r="E313" s="22"/>
      <c r="F313" s="22"/>
      <c r="G313" s="22"/>
      <c r="H313" s="22"/>
      <c r="I313" s="22"/>
      <c r="J313" s="22"/>
      <c r="K313" s="22"/>
      <c r="L313" s="22"/>
      <c r="M313" s="13" t="s">
        <v>623</v>
      </c>
      <c r="N313" s="14" t="s">
        <v>624</v>
      </c>
      <c r="O313" s="14" t="s">
        <v>51</v>
      </c>
      <c r="P313" s="14" t="s">
        <v>51</v>
      </c>
      <c r="Q313" s="14" t="s">
        <v>524</v>
      </c>
      <c r="R313" s="14" t="s">
        <v>62</v>
      </c>
      <c r="S313" s="14" t="s">
        <v>63</v>
      </c>
      <c r="T313" s="14" t="s">
        <v>63</v>
      </c>
      <c r="AR313" s="14" t="s">
        <v>51</v>
      </c>
      <c r="AS313" s="14" t="s">
        <v>51</v>
      </c>
      <c r="AU313" s="14" t="s">
        <v>625</v>
      </c>
      <c r="AV313" s="12">
        <v>111</v>
      </c>
    </row>
    <row r="314" spans="1:48" ht="30" customHeight="1" x14ac:dyDescent="0.3">
      <c r="A314" s="13" t="s">
        <v>626</v>
      </c>
      <c r="B314" s="13" t="s">
        <v>627</v>
      </c>
      <c r="C314" s="13" t="s">
        <v>432</v>
      </c>
      <c r="D314" s="21">
        <v>7</v>
      </c>
      <c r="E314" s="22"/>
      <c r="F314" s="22"/>
      <c r="G314" s="22"/>
      <c r="H314" s="22"/>
      <c r="I314" s="22"/>
      <c r="J314" s="22"/>
      <c r="K314" s="22"/>
      <c r="L314" s="22"/>
      <c r="M314" s="13" t="s">
        <v>628</v>
      </c>
      <c r="N314" s="14" t="s">
        <v>629</v>
      </c>
      <c r="O314" s="14" t="s">
        <v>51</v>
      </c>
      <c r="P314" s="14" t="s">
        <v>51</v>
      </c>
      <c r="Q314" s="14" t="s">
        <v>524</v>
      </c>
      <c r="R314" s="14" t="s">
        <v>62</v>
      </c>
      <c r="S314" s="14" t="s">
        <v>63</v>
      </c>
      <c r="T314" s="14" t="s">
        <v>63</v>
      </c>
      <c r="AR314" s="14" t="s">
        <v>51</v>
      </c>
      <c r="AS314" s="14" t="s">
        <v>51</v>
      </c>
      <c r="AU314" s="14" t="s">
        <v>630</v>
      </c>
      <c r="AV314" s="12">
        <v>112</v>
      </c>
    </row>
    <row r="315" spans="1:48" ht="30" customHeight="1" x14ac:dyDescent="0.3">
      <c r="A315" s="13" t="s">
        <v>631</v>
      </c>
      <c r="B315" s="13" t="s">
        <v>577</v>
      </c>
      <c r="C315" s="13" t="s">
        <v>432</v>
      </c>
      <c r="D315" s="21">
        <v>3</v>
      </c>
      <c r="E315" s="22"/>
      <c r="F315" s="22"/>
      <c r="G315" s="22"/>
      <c r="H315" s="22"/>
      <c r="I315" s="22"/>
      <c r="J315" s="22"/>
      <c r="K315" s="22"/>
      <c r="L315" s="22"/>
      <c r="M315" s="13" t="s">
        <v>632</v>
      </c>
      <c r="N315" s="14" t="s">
        <v>633</v>
      </c>
      <c r="O315" s="14" t="s">
        <v>51</v>
      </c>
      <c r="P315" s="14" t="s">
        <v>51</v>
      </c>
      <c r="Q315" s="14" t="s">
        <v>524</v>
      </c>
      <c r="R315" s="14" t="s">
        <v>62</v>
      </c>
      <c r="S315" s="14" t="s">
        <v>63</v>
      </c>
      <c r="T315" s="14" t="s">
        <v>63</v>
      </c>
      <c r="AR315" s="14" t="s">
        <v>51</v>
      </c>
      <c r="AS315" s="14" t="s">
        <v>51</v>
      </c>
      <c r="AU315" s="14" t="s">
        <v>634</v>
      </c>
      <c r="AV315" s="12">
        <v>113</v>
      </c>
    </row>
    <row r="316" spans="1:48" ht="30" customHeight="1" x14ac:dyDescent="0.3">
      <c r="A316" s="13" t="s">
        <v>635</v>
      </c>
      <c r="B316" s="13" t="s">
        <v>636</v>
      </c>
      <c r="C316" s="13" t="s">
        <v>59</v>
      </c>
      <c r="D316" s="21">
        <v>9</v>
      </c>
      <c r="E316" s="22"/>
      <c r="F316" s="22"/>
      <c r="G316" s="22"/>
      <c r="H316" s="22"/>
      <c r="I316" s="22"/>
      <c r="J316" s="22"/>
      <c r="K316" s="22"/>
      <c r="L316" s="22"/>
      <c r="M316" s="13" t="s">
        <v>637</v>
      </c>
      <c r="N316" s="14" t="s">
        <v>638</v>
      </c>
      <c r="O316" s="14" t="s">
        <v>51</v>
      </c>
      <c r="P316" s="14" t="s">
        <v>51</v>
      </c>
      <c r="Q316" s="14" t="s">
        <v>524</v>
      </c>
      <c r="R316" s="14" t="s">
        <v>62</v>
      </c>
      <c r="S316" s="14" t="s">
        <v>63</v>
      </c>
      <c r="T316" s="14" t="s">
        <v>63</v>
      </c>
      <c r="AR316" s="14" t="s">
        <v>51</v>
      </c>
      <c r="AS316" s="14" t="s">
        <v>51</v>
      </c>
      <c r="AU316" s="14" t="s">
        <v>639</v>
      </c>
      <c r="AV316" s="12">
        <v>114</v>
      </c>
    </row>
    <row r="317" spans="1:48" ht="30" customHeight="1" x14ac:dyDescent="0.3">
      <c r="A317" s="13" t="s">
        <v>640</v>
      </c>
      <c r="B317" s="13" t="s">
        <v>636</v>
      </c>
      <c r="C317" s="13" t="s">
        <v>59</v>
      </c>
      <c r="D317" s="21">
        <v>3</v>
      </c>
      <c r="E317" s="22"/>
      <c r="F317" s="22"/>
      <c r="G317" s="22"/>
      <c r="H317" s="22"/>
      <c r="I317" s="22"/>
      <c r="J317" s="22"/>
      <c r="K317" s="22"/>
      <c r="L317" s="22"/>
      <c r="M317" s="13" t="s">
        <v>641</v>
      </c>
      <c r="N317" s="14" t="s">
        <v>642</v>
      </c>
      <c r="O317" s="14" t="s">
        <v>51</v>
      </c>
      <c r="P317" s="14" t="s">
        <v>51</v>
      </c>
      <c r="Q317" s="14" t="s">
        <v>524</v>
      </c>
      <c r="R317" s="14" t="s">
        <v>62</v>
      </c>
      <c r="S317" s="14" t="s">
        <v>63</v>
      </c>
      <c r="T317" s="14" t="s">
        <v>63</v>
      </c>
      <c r="AR317" s="14" t="s">
        <v>51</v>
      </c>
      <c r="AS317" s="14" t="s">
        <v>51</v>
      </c>
      <c r="AU317" s="14" t="s">
        <v>643</v>
      </c>
      <c r="AV317" s="12">
        <v>115</v>
      </c>
    </row>
    <row r="318" spans="1:48" ht="30" customHeight="1" x14ac:dyDescent="0.3">
      <c r="A318" s="13" t="s">
        <v>644</v>
      </c>
      <c r="B318" s="13" t="s">
        <v>645</v>
      </c>
      <c r="C318" s="13" t="s">
        <v>89</v>
      </c>
      <c r="D318" s="21">
        <v>5</v>
      </c>
      <c r="E318" s="22"/>
      <c r="F318" s="22"/>
      <c r="G318" s="22"/>
      <c r="H318" s="22"/>
      <c r="I318" s="22"/>
      <c r="J318" s="22"/>
      <c r="K318" s="22"/>
      <c r="L318" s="22"/>
      <c r="M318" s="13" t="s">
        <v>646</v>
      </c>
      <c r="N318" s="14" t="s">
        <v>647</v>
      </c>
      <c r="O318" s="14" t="s">
        <v>51</v>
      </c>
      <c r="P318" s="14" t="s">
        <v>51</v>
      </c>
      <c r="Q318" s="14" t="s">
        <v>524</v>
      </c>
      <c r="R318" s="14" t="s">
        <v>62</v>
      </c>
      <c r="S318" s="14" t="s">
        <v>63</v>
      </c>
      <c r="T318" s="14" t="s">
        <v>63</v>
      </c>
      <c r="AR318" s="14" t="s">
        <v>51</v>
      </c>
      <c r="AS318" s="14" t="s">
        <v>51</v>
      </c>
      <c r="AU318" s="14" t="s">
        <v>648</v>
      </c>
      <c r="AV318" s="12">
        <v>116</v>
      </c>
    </row>
    <row r="319" spans="1:48" ht="30" customHeight="1" x14ac:dyDescent="0.3">
      <c r="A319" s="13" t="s">
        <v>649</v>
      </c>
      <c r="B319" s="13" t="s">
        <v>650</v>
      </c>
      <c r="C319" s="13" t="s">
        <v>89</v>
      </c>
      <c r="D319" s="21">
        <v>6</v>
      </c>
      <c r="E319" s="22"/>
      <c r="F319" s="22"/>
      <c r="G319" s="22"/>
      <c r="H319" s="22"/>
      <c r="I319" s="22"/>
      <c r="J319" s="22"/>
      <c r="K319" s="22"/>
      <c r="L319" s="22"/>
      <c r="M319" s="13" t="s">
        <v>651</v>
      </c>
      <c r="N319" s="14" t="s">
        <v>652</v>
      </c>
      <c r="O319" s="14" t="s">
        <v>51</v>
      </c>
      <c r="P319" s="14" t="s">
        <v>51</v>
      </c>
      <c r="Q319" s="14" t="s">
        <v>524</v>
      </c>
      <c r="R319" s="14" t="s">
        <v>62</v>
      </c>
      <c r="S319" s="14" t="s">
        <v>63</v>
      </c>
      <c r="T319" s="14" t="s">
        <v>63</v>
      </c>
      <c r="AR319" s="14" t="s">
        <v>51</v>
      </c>
      <c r="AS319" s="14" t="s">
        <v>51</v>
      </c>
      <c r="AU319" s="14" t="s">
        <v>653</v>
      </c>
      <c r="AV319" s="12">
        <v>117</v>
      </c>
    </row>
    <row r="320" spans="1:48" ht="30" customHeight="1" x14ac:dyDescent="0.3">
      <c r="A320" s="13" t="s">
        <v>649</v>
      </c>
      <c r="B320" s="13" t="s">
        <v>654</v>
      </c>
      <c r="C320" s="13" t="s">
        <v>89</v>
      </c>
      <c r="D320" s="21">
        <v>39</v>
      </c>
      <c r="E320" s="22"/>
      <c r="F320" s="22"/>
      <c r="G320" s="22"/>
      <c r="H320" s="22"/>
      <c r="I320" s="22"/>
      <c r="J320" s="22"/>
      <c r="K320" s="22"/>
      <c r="L320" s="22"/>
      <c r="M320" s="13" t="s">
        <v>655</v>
      </c>
      <c r="N320" s="14" t="s">
        <v>656</v>
      </c>
      <c r="O320" s="14" t="s">
        <v>51</v>
      </c>
      <c r="P320" s="14" t="s">
        <v>51</v>
      </c>
      <c r="Q320" s="14" t="s">
        <v>524</v>
      </c>
      <c r="R320" s="14" t="s">
        <v>62</v>
      </c>
      <c r="S320" s="14" t="s">
        <v>63</v>
      </c>
      <c r="T320" s="14" t="s">
        <v>63</v>
      </c>
      <c r="AR320" s="14" t="s">
        <v>51</v>
      </c>
      <c r="AS320" s="14" t="s">
        <v>51</v>
      </c>
      <c r="AU320" s="14" t="s">
        <v>657</v>
      </c>
      <c r="AV320" s="12">
        <v>118</v>
      </c>
    </row>
    <row r="321" spans="1:48" ht="30" customHeight="1" x14ac:dyDescent="0.3">
      <c r="A321" s="13" t="s">
        <v>649</v>
      </c>
      <c r="B321" s="13" t="s">
        <v>658</v>
      </c>
      <c r="C321" s="13" t="s">
        <v>89</v>
      </c>
      <c r="D321" s="21">
        <v>13</v>
      </c>
      <c r="E321" s="22"/>
      <c r="F321" s="22"/>
      <c r="G321" s="22"/>
      <c r="H321" s="22"/>
      <c r="I321" s="22"/>
      <c r="J321" s="22"/>
      <c r="K321" s="22"/>
      <c r="L321" s="22"/>
      <c r="M321" s="13" t="s">
        <v>659</v>
      </c>
      <c r="N321" s="14" t="s">
        <v>660</v>
      </c>
      <c r="O321" s="14" t="s">
        <v>51</v>
      </c>
      <c r="P321" s="14" t="s">
        <v>51</v>
      </c>
      <c r="Q321" s="14" t="s">
        <v>524</v>
      </c>
      <c r="R321" s="14" t="s">
        <v>62</v>
      </c>
      <c r="S321" s="14" t="s">
        <v>63</v>
      </c>
      <c r="T321" s="14" t="s">
        <v>63</v>
      </c>
      <c r="AR321" s="14" t="s">
        <v>51</v>
      </c>
      <c r="AS321" s="14" t="s">
        <v>51</v>
      </c>
      <c r="AU321" s="14" t="s">
        <v>661</v>
      </c>
      <c r="AV321" s="12">
        <v>119</v>
      </c>
    </row>
    <row r="322" spans="1:48" ht="30" customHeight="1" x14ac:dyDescent="0.3">
      <c r="A322" s="13" t="s">
        <v>662</v>
      </c>
      <c r="B322" s="13" t="s">
        <v>51</v>
      </c>
      <c r="C322" s="13" t="s">
        <v>89</v>
      </c>
      <c r="D322" s="21">
        <v>2</v>
      </c>
      <c r="E322" s="22"/>
      <c r="F322" s="22"/>
      <c r="G322" s="22"/>
      <c r="H322" s="22"/>
      <c r="I322" s="22"/>
      <c r="J322" s="22"/>
      <c r="K322" s="22"/>
      <c r="L322" s="22"/>
      <c r="M322" s="13" t="s">
        <v>663</v>
      </c>
      <c r="N322" s="14" t="s">
        <v>664</v>
      </c>
      <c r="O322" s="14" t="s">
        <v>51</v>
      </c>
      <c r="P322" s="14" t="s">
        <v>51</v>
      </c>
      <c r="Q322" s="14" t="s">
        <v>524</v>
      </c>
      <c r="R322" s="14" t="s">
        <v>62</v>
      </c>
      <c r="S322" s="14" t="s">
        <v>63</v>
      </c>
      <c r="T322" s="14" t="s">
        <v>63</v>
      </c>
      <c r="AR322" s="14" t="s">
        <v>51</v>
      </c>
      <c r="AS322" s="14" t="s">
        <v>51</v>
      </c>
      <c r="AU322" s="14" t="s">
        <v>665</v>
      </c>
      <c r="AV322" s="12">
        <v>120</v>
      </c>
    </row>
    <row r="323" spans="1:48" ht="30" customHeight="1" x14ac:dyDescent="0.3">
      <c r="A323" s="21"/>
      <c r="B323" s="21"/>
      <c r="C323" s="21"/>
      <c r="D323" s="21"/>
      <c r="E323" s="22"/>
      <c r="F323" s="22"/>
      <c r="G323" s="22"/>
      <c r="H323" s="22"/>
      <c r="I323" s="22"/>
      <c r="J323" s="22"/>
      <c r="K323" s="22"/>
      <c r="L323" s="22"/>
      <c r="M323" s="21"/>
    </row>
    <row r="324" spans="1:48" ht="30" customHeight="1" x14ac:dyDescent="0.3">
      <c r="A324" s="21"/>
      <c r="B324" s="21"/>
      <c r="C324" s="21"/>
      <c r="D324" s="21"/>
      <c r="E324" s="22"/>
      <c r="F324" s="22"/>
      <c r="G324" s="22"/>
      <c r="H324" s="22"/>
      <c r="I324" s="22"/>
      <c r="J324" s="22"/>
      <c r="K324" s="22"/>
      <c r="L324" s="22"/>
      <c r="M324" s="21"/>
    </row>
    <row r="325" spans="1:48" ht="30" customHeight="1" x14ac:dyDescent="0.3">
      <c r="A325" s="21"/>
      <c r="B325" s="21"/>
      <c r="C325" s="21"/>
      <c r="D325" s="21"/>
      <c r="E325" s="22"/>
      <c r="F325" s="22"/>
      <c r="G325" s="22"/>
      <c r="H325" s="22"/>
      <c r="I325" s="22"/>
      <c r="J325" s="22"/>
      <c r="K325" s="22"/>
      <c r="L325" s="22"/>
      <c r="M325" s="21"/>
    </row>
    <row r="326" spans="1:48" ht="30" customHeight="1" x14ac:dyDescent="0.3">
      <c r="A326" s="21"/>
      <c r="B326" s="21"/>
      <c r="C326" s="21"/>
      <c r="D326" s="21"/>
      <c r="E326" s="22"/>
      <c r="F326" s="22"/>
      <c r="G326" s="22"/>
      <c r="H326" s="22"/>
      <c r="I326" s="22"/>
      <c r="J326" s="22"/>
      <c r="K326" s="22"/>
      <c r="L326" s="22"/>
      <c r="M326" s="21"/>
    </row>
    <row r="327" spans="1:48" ht="30" customHeight="1" x14ac:dyDescent="0.3">
      <c r="A327" s="21"/>
      <c r="B327" s="21"/>
      <c r="C327" s="21"/>
      <c r="D327" s="21"/>
      <c r="E327" s="22"/>
      <c r="F327" s="22"/>
      <c r="G327" s="22"/>
      <c r="H327" s="22"/>
      <c r="I327" s="22"/>
      <c r="J327" s="22"/>
      <c r="K327" s="22"/>
      <c r="L327" s="22"/>
      <c r="M327" s="21"/>
    </row>
    <row r="328" spans="1:48" ht="30" customHeight="1" x14ac:dyDescent="0.3">
      <c r="A328" s="21"/>
      <c r="B328" s="21"/>
      <c r="C328" s="21"/>
      <c r="D328" s="21"/>
      <c r="E328" s="22"/>
      <c r="F328" s="22"/>
      <c r="G328" s="22"/>
      <c r="H328" s="22"/>
      <c r="I328" s="22"/>
      <c r="J328" s="22"/>
      <c r="K328" s="22"/>
      <c r="L328" s="22"/>
      <c r="M328" s="21"/>
    </row>
    <row r="329" spans="1:48" ht="30" customHeight="1" x14ac:dyDescent="0.3">
      <c r="A329" s="21"/>
      <c r="B329" s="21"/>
      <c r="C329" s="21"/>
      <c r="D329" s="21"/>
      <c r="E329" s="22"/>
      <c r="F329" s="22"/>
      <c r="G329" s="22"/>
      <c r="H329" s="22"/>
      <c r="I329" s="22"/>
      <c r="J329" s="22"/>
      <c r="K329" s="22"/>
      <c r="L329" s="22"/>
      <c r="M329" s="21"/>
    </row>
    <row r="330" spans="1:48" ht="30" customHeight="1" x14ac:dyDescent="0.3">
      <c r="A330" s="21"/>
      <c r="B330" s="21"/>
      <c r="C330" s="21"/>
      <c r="D330" s="21"/>
      <c r="E330" s="22"/>
      <c r="F330" s="22"/>
      <c r="G330" s="22"/>
      <c r="H330" s="22"/>
      <c r="I330" s="22"/>
      <c r="J330" s="22"/>
      <c r="K330" s="22"/>
      <c r="L330" s="22"/>
      <c r="M330" s="21"/>
    </row>
    <row r="331" spans="1:48" ht="30" customHeight="1" x14ac:dyDescent="0.3">
      <c r="A331" s="21"/>
      <c r="B331" s="21"/>
      <c r="C331" s="21"/>
      <c r="D331" s="21"/>
      <c r="E331" s="22"/>
      <c r="F331" s="22"/>
      <c r="G331" s="22"/>
      <c r="H331" s="22"/>
      <c r="I331" s="22"/>
      <c r="J331" s="22"/>
      <c r="K331" s="22"/>
      <c r="L331" s="22"/>
      <c r="M331" s="21"/>
    </row>
    <row r="332" spans="1:48" ht="30" customHeight="1" x14ac:dyDescent="0.3">
      <c r="A332" s="21"/>
      <c r="B332" s="21"/>
      <c r="C332" s="21"/>
      <c r="D332" s="21"/>
      <c r="E332" s="22"/>
      <c r="F332" s="22"/>
      <c r="G332" s="22"/>
      <c r="H332" s="22"/>
      <c r="I332" s="22"/>
      <c r="J332" s="22"/>
      <c r="K332" s="22"/>
      <c r="L332" s="22"/>
      <c r="M332" s="21"/>
    </row>
    <row r="333" spans="1:48" ht="30" customHeight="1" x14ac:dyDescent="0.3">
      <c r="A333" s="21"/>
      <c r="B333" s="21"/>
      <c r="C333" s="21"/>
      <c r="D333" s="21"/>
      <c r="E333" s="22"/>
      <c r="F333" s="22"/>
      <c r="G333" s="22"/>
      <c r="H333" s="22"/>
      <c r="I333" s="22"/>
      <c r="J333" s="22"/>
      <c r="K333" s="22"/>
      <c r="L333" s="22"/>
      <c r="M333" s="21"/>
    </row>
    <row r="334" spans="1:48" ht="30" customHeight="1" x14ac:dyDescent="0.3">
      <c r="A334" s="21"/>
      <c r="B334" s="21"/>
      <c r="C334" s="21"/>
      <c r="D334" s="21"/>
      <c r="E334" s="22"/>
      <c r="F334" s="22"/>
      <c r="G334" s="22"/>
      <c r="H334" s="22"/>
      <c r="I334" s="22"/>
      <c r="J334" s="22"/>
      <c r="K334" s="22"/>
      <c r="L334" s="22"/>
      <c r="M334" s="21"/>
    </row>
    <row r="335" spans="1:48" ht="30" customHeight="1" x14ac:dyDescent="0.3">
      <c r="A335" s="21"/>
      <c r="B335" s="21"/>
      <c r="C335" s="21"/>
      <c r="D335" s="21"/>
      <c r="E335" s="22"/>
      <c r="F335" s="22"/>
      <c r="G335" s="22"/>
      <c r="H335" s="22"/>
      <c r="I335" s="22"/>
      <c r="J335" s="22"/>
      <c r="K335" s="22"/>
      <c r="L335" s="22"/>
      <c r="M335" s="21"/>
    </row>
    <row r="336" spans="1:48" ht="30" customHeight="1" x14ac:dyDescent="0.3">
      <c r="A336" s="21"/>
      <c r="B336" s="21"/>
      <c r="C336" s="21"/>
      <c r="D336" s="21"/>
      <c r="E336" s="22"/>
      <c r="F336" s="22"/>
      <c r="G336" s="22"/>
      <c r="H336" s="22"/>
      <c r="I336" s="22"/>
      <c r="J336" s="22"/>
      <c r="K336" s="22"/>
      <c r="L336" s="22"/>
      <c r="M336" s="21"/>
    </row>
    <row r="337" spans="1:48" ht="30" customHeight="1" x14ac:dyDescent="0.3">
      <c r="A337" s="21"/>
      <c r="B337" s="21"/>
      <c r="C337" s="21"/>
      <c r="D337" s="21"/>
      <c r="E337" s="22"/>
      <c r="F337" s="22"/>
      <c r="G337" s="22"/>
      <c r="H337" s="22"/>
      <c r="I337" s="22"/>
      <c r="J337" s="22"/>
      <c r="K337" s="22"/>
      <c r="L337" s="22"/>
      <c r="M337" s="21"/>
    </row>
    <row r="338" spans="1:48" ht="30" customHeight="1" x14ac:dyDescent="0.3">
      <c r="A338" s="21"/>
      <c r="B338" s="21"/>
      <c r="C338" s="21"/>
      <c r="D338" s="21"/>
      <c r="E338" s="22"/>
      <c r="F338" s="22"/>
      <c r="G338" s="22"/>
      <c r="H338" s="22"/>
      <c r="I338" s="22"/>
      <c r="J338" s="22"/>
      <c r="K338" s="22"/>
      <c r="L338" s="22"/>
      <c r="M338" s="21"/>
    </row>
    <row r="339" spans="1:48" ht="30" customHeight="1" x14ac:dyDescent="0.3">
      <c r="A339" s="13" t="s">
        <v>121</v>
      </c>
      <c r="B339" s="21"/>
      <c r="C339" s="21"/>
      <c r="D339" s="21"/>
      <c r="E339" s="22"/>
      <c r="F339" s="22"/>
      <c r="G339" s="22"/>
      <c r="H339" s="22"/>
      <c r="I339" s="22"/>
      <c r="J339" s="22"/>
      <c r="K339" s="22"/>
      <c r="L339" s="22"/>
      <c r="M339" s="21"/>
      <c r="N339" s="12" t="s">
        <v>122</v>
      </c>
    </row>
    <row r="340" spans="1:48" ht="30" customHeight="1" x14ac:dyDescent="0.3">
      <c r="A340" s="13" t="s">
        <v>666</v>
      </c>
      <c r="B340" s="13" t="s">
        <v>51</v>
      </c>
      <c r="C340" s="21"/>
      <c r="D340" s="21"/>
      <c r="E340" s="22"/>
      <c r="F340" s="22"/>
      <c r="G340" s="22"/>
      <c r="H340" s="22"/>
      <c r="I340" s="22"/>
      <c r="J340" s="22"/>
      <c r="K340" s="22"/>
      <c r="L340" s="22"/>
      <c r="M340" s="21"/>
      <c r="Q340" s="14" t="s">
        <v>667</v>
      </c>
    </row>
    <row r="341" spans="1:48" ht="30" customHeight="1" x14ac:dyDescent="0.3">
      <c r="A341" s="13" t="s">
        <v>668</v>
      </c>
      <c r="B341" s="13" t="s">
        <v>669</v>
      </c>
      <c r="C341" s="13" t="s">
        <v>89</v>
      </c>
      <c r="D341" s="21">
        <v>4</v>
      </c>
      <c r="E341" s="22"/>
      <c r="F341" s="22"/>
      <c r="G341" s="22"/>
      <c r="H341" s="22"/>
      <c r="I341" s="22"/>
      <c r="J341" s="22"/>
      <c r="K341" s="22"/>
      <c r="L341" s="22"/>
      <c r="M341" s="13" t="s">
        <v>670</v>
      </c>
      <c r="N341" s="14" t="s">
        <v>671</v>
      </c>
      <c r="O341" s="14" t="s">
        <v>51</v>
      </c>
      <c r="P341" s="14" t="s">
        <v>51</v>
      </c>
      <c r="Q341" s="14" t="s">
        <v>667</v>
      </c>
      <c r="R341" s="14" t="s">
        <v>62</v>
      </c>
      <c r="S341" s="14" t="s">
        <v>63</v>
      </c>
      <c r="T341" s="14" t="s">
        <v>63</v>
      </c>
      <c r="AR341" s="14" t="s">
        <v>51</v>
      </c>
      <c r="AS341" s="14" t="s">
        <v>51</v>
      </c>
      <c r="AU341" s="14" t="s">
        <v>672</v>
      </c>
      <c r="AV341" s="12">
        <v>168</v>
      </c>
    </row>
    <row r="342" spans="1:48" ht="30" customHeight="1" x14ac:dyDescent="0.3">
      <c r="A342" s="13" t="s">
        <v>673</v>
      </c>
      <c r="B342" s="13" t="s">
        <v>674</v>
      </c>
      <c r="C342" s="13" t="s">
        <v>89</v>
      </c>
      <c r="D342" s="21">
        <v>166</v>
      </c>
      <c r="E342" s="22"/>
      <c r="F342" s="22"/>
      <c r="G342" s="22"/>
      <c r="H342" s="22"/>
      <c r="I342" s="22"/>
      <c r="J342" s="22"/>
      <c r="K342" s="22"/>
      <c r="L342" s="22"/>
      <c r="M342" s="13" t="s">
        <v>675</v>
      </c>
      <c r="N342" s="14" t="s">
        <v>676</v>
      </c>
      <c r="O342" s="14" t="s">
        <v>51</v>
      </c>
      <c r="P342" s="14" t="s">
        <v>51</v>
      </c>
      <c r="Q342" s="14" t="s">
        <v>667</v>
      </c>
      <c r="R342" s="14" t="s">
        <v>62</v>
      </c>
      <c r="S342" s="14" t="s">
        <v>63</v>
      </c>
      <c r="T342" s="14" t="s">
        <v>63</v>
      </c>
      <c r="AR342" s="14" t="s">
        <v>51</v>
      </c>
      <c r="AS342" s="14" t="s">
        <v>51</v>
      </c>
      <c r="AU342" s="14" t="s">
        <v>677</v>
      </c>
      <c r="AV342" s="12">
        <v>223</v>
      </c>
    </row>
    <row r="343" spans="1:48" ht="30" customHeight="1" x14ac:dyDescent="0.3">
      <c r="A343" s="13" t="s">
        <v>673</v>
      </c>
      <c r="B343" s="13" t="s">
        <v>678</v>
      </c>
      <c r="C343" s="13" t="s">
        <v>89</v>
      </c>
      <c r="D343" s="21">
        <v>3</v>
      </c>
      <c r="E343" s="22"/>
      <c r="F343" s="22"/>
      <c r="G343" s="22"/>
      <c r="H343" s="22"/>
      <c r="I343" s="22"/>
      <c r="J343" s="22"/>
      <c r="K343" s="22"/>
      <c r="L343" s="22"/>
      <c r="M343" s="13" t="s">
        <v>679</v>
      </c>
      <c r="N343" s="14" t="s">
        <v>680</v>
      </c>
      <c r="O343" s="14" t="s">
        <v>51</v>
      </c>
      <c r="P343" s="14" t="s">
        <v>51</v>
      </c>
      <c r="Q343" s="14" t="s">
        <v>667</v>
      </c>
      <c r="R343" s="14" t="s">
        <v>62</v>
      </c>
      <c r="S343" s="14" t="s">
        <v>63</v>
      </c>
      <c r="T343" s="14" t="s">
        <v>63</v>
      </c>
      <c r="AR343" s="14" t="s">
        <v>51</v>
      </c>
      <c r="AS343" s="14" t="s">
        <v>51</v>
      </c>
      <c r="AU343" s="14" t="s">
        <v>681</v>
      </c>
      <c r="AV343" s="12">
        <v>224</v>
      </c>
    </row>
    <row r="344" spans="1:48" ht="30" customHeight="1" x14ac:dyDescent="0.3">
      <c r="A344" s="13" t="s">
        <v>682</v>
      </c>
      <c r="B344" s="13" t="s">
        <v>683</v>
      </c>
      <c r="C344" s="13" t="s">
        <v>684</v>
      </c>
      <c r="D344" s="21">
        <v>138</v>
      </c>
      <c r="E344" s="22"/>
      <c r="F344" s="22"/>
      <c r="G344" s="22"/>
      <c r="H344" s="22"/>
      <c r="I344" s="22"/>
      <c r="J344" s="22"/>
      <c r="K344" s="22"/>
      <c r="L344" s="22"/>
      <c r="M344" s="13" t="s">
        <v>685</v>
      </c>
      <c r="N344" s="14" t="s">
        <v>686</v>
      </c>
      <c r="O344" s="14" t="s">
        <v>51</v>
      </c>
      <c r="P344" s="14" t="s">
        <v>51</v>
      </c>
      <c r="Q344" s="14" t="s">
        <v>667</v>
      </c>
      <c r="R344" s="14" t="s">
        <v>63</v>
      </c>
      <c r="S344" s="14" t="s">
        <v>63</v>
      </c>
      <c r="T344" s="14" t="s">
        <v>62</v>
      </c>
      <c r="AR344" s="14" t="s">
        <v>51</v>
      </c>
      <c r="AS344" s="14" t="s">
        <v>51</v>
      </c>
      <c r="AU344" s="14" t="s">
        <v>687</v>
      </c>
      <c r="AV344" s="12">
        <v>169</v>
      </c>
    </row>
    <row r="345" spans="1:48" ht="30" customHeight="1" x14ac:dyDescent="0.3">
      <c r="A345" s="21"/>
      <c r="B345" s="21"/>
      <c r="C345" s="21"/>
      <c r="D345" s="21"/>
      <c r="E345" s="22"/>
      <c r="F345" s="22"/>
      <c r="G345" s="22"/>
      <c r="H345" s="22"/>
      <c r="I345" s="22"/>
      <c r="J345" s="22"/>
      <c r="K345" s="22"/>
      <c r="L345" s="22"/>
      <c r="M345" s="21"/>
    </row>
    <row r="346" spans="1:48" ht="30" customHeight="1" x14ac:dyDescent="0.3">
      <c r="A346" s="21"/>
      <c r="B346" s="21"/>
      <c r="C346" s="21"/>
      <c r="D346" s="21"/>
      <c r="E346" s="22"/>
      <c r="F346" s="22"/>
      <c r="G346" s="22"/>
      <c r="H346" s="22"/>
      <c r="I346" s="22"/>
      <c r="J346" s="22"/>
      <c r="K346" s="22"/>
      <c r="L346" s="22"/>
      <c r="M346" s="21"/>
    </row>
    <row r="347" spans="1:48" ht="30" customHeight="1" x14ac:dyDescent="0.3">
      <c r="A347" s="21"/>
      <c r="B347" s="21"/>
      <c r="C347" s="21"/>
      <c r="D347" s="21"/>
      <c r="E347" s="22"/>
      <c r="F347" s="22"/>
      <c r="G347" s="22"/>
      <c r="H347" s="22"/>
      <c r="I347" s="22"/>
      <c r="J347" s="22"/>
      <c r="K347" s="22"/>
      <c r="L347" s="22"/>
      <c r="M347" s="21"/>
    </row>
    <row r="348" spans="1:48" ht="30" customHeight="1" x14ac:dyDescent="0.3">
      <c r="A348" s="21"/>
      <c r="B348" s="21"/>
      <c r="C348" s="21"/>
      <c r="D348" s="21"/>
      <c r="E348" s="22"/>
      <c r="F348" s="22"/>
      <c r="G348" s="22"/>
      <c r="H348" s="22"/>
      <c r="I348" s="22"/>
      <c r="J348" s="22"/>
      <c r="K348" s="22"/>
      <c r="L348" s="22"/>
      <c r="M348" s="21"/>
    </row>
    <row r="349" spans="1:48" ht="30" customHeight="1" x14ac:dyDescent="0.3">
      <c r="A349" s="21"/>
      <c r="B349" s="21"/>
      <c r="C349" s="21"/>
      <c r="D349" s="21"/>
      <c r="E349" s="22"/>
      <c r="F349" s="22"/>
      <c r="G349" s="22"/>
      <c r="H349" s="22"/>
      <c r="I349" s="22"/>
      <c r="J349" s="22"/>
      <c r="K349" s="22"/>
      <c r="L349" s="22"/>
      <c r="M349" s="21"/>
    </row>
    <row r="350" spans="1:48" ht="30" customHeight="1" x14ac:dyDescent="0.3">
      <c r="A350" s="21"/>
      <c r="B350" s="21"/>
      <c r="C350" s="21"/>
      <c r="D350" s="21"/>
      <c r="E350" s="22"/>
      <c r="F350" s="22"/>
      <c r="G350" s="22"/>
      <c r="H350" s="22"/>
      <c r="I350" s="22"/>
      <c r="J350" s="22"/>
      <c r="K350" s="22"/>
      <c r="L350" s="22"/>
      <c r="M350" s="21"/>
    </row>
    <row r="351" spans="1:48" ht="30" customHeight="1" x14ac:dyDescent="0.3">
      <c r="A351" s="21"/>
      <c r="B351" s="21"/>
      <c r="C351" s="21"/>
      <c r="D351" s="21"/>
      <c r="E351" s="22"/>
      <c r="F351" s="22"/>
      <c r="G351" s="22"/>
      <c r="H351" s="22"/>
      <c r="I351" s="22"/>
      <c r="J351" s="22"/>
      <c r="K351" s="22"/>
      <c r="L351" s="22"/>
      <c r="M351" s="21"/>
    </row>
    <row r="352" spans="1:48" ht="30" customHeight="1" x14ac:dyDescent="0.3">
      <c r="A352" s="21"/>
      <c r="B352" s="21"/>
      <c r="C352" s="21"/>
      <c r="D352" s="21"/>
      <c r="E352" s="22"/>
      <c r="F352" s="22"/>
      <c r="G352" s="22"/>
      <c r="H352" s="22"/>
      <c r="I352" s="22"/>
      <c r="J352" s="22"/>
      <c r="K352" s="22"/>
      <c r="L352" s="22"/>
      <c r="M352" s="21"/>
    </row>
    <row r="353" spans="1:48" ht="30" customHeight="1" x14ac:dyDescent="0.3">
      <c r="A353" s="21"/>
      <c r="B353" s="21"/>
      <c r="C353" s="21"/>
      <c r="D353" s="21"/>
      <c r="E353" s="22"/>
      <c r="F353" s="22"/>
      <c r="G353" s="22"/>
      <c r="H353" s="22"/>
      <c r="I353" s="22"/>
      <c r="J353" s="22"/>
      <c r="K353" s="22"/>
      <c r="L353" s="22"/>
      <c r="M353" s="21"/>
    </row>
    <row r="354" spans="1:48" ht="30" customHeight="1" x14ac:dyDescent="0.3">
      <c r="A354" s="21"/>
      <c r="B354" s="21"/>
      <c r="C354" s="21"/>
      <c r="D354" s="21"/>
      <c r="E354" s="22"/>
      <c r="F354" s="22"/>
      <c r="G354" s="22"/>
      <c r="H354" s="22"/>
      <c r="I354" s="22"/>
      <c r="J354" s="22"/>
      <c r="K354" s="22"/>
      <c r="L354" s="22"/>
      <c r="M354" s="21"/>
    </row>
    <row r="355" spans="1:48" ht="30" customHeight="1" x14ac:dyDescent="0.3">
      <c r="A355" s="21"/>
      <c r="B355" s="21"/>
      <c r="C355" s="21"/>
      <c r="D355" s="21"/>
      <c r="E355" s="22"/>
      <c r="F355" s="22"/>
      <c r="G355" s="22"/>
      <c r="H355" s="22"/>
      <c r="I355" s="22"/>
      <c r="J355" s="22"/>
      <c r="K355" s="22"/>
      <c r="L355" s="22"/>
      <c r="M355" s="21"/>
    </row>
    <row r="356" spans="1:48" ht="30" customHeight="1" x14ac:dyDescent="0.3">
      <c r="A356" s="21"/>
      <c r="B356" s="21"/>
      <c r="C356" s="21"/>
      <c r="D356" s="21"/>
      <c r="E356" s="22"/>
      <c r="F356" s="22"/>
      <c r="G356" s="22"/>
      <c r="H356" s="22"/>
      <c r="I356" s="22"/>
      <c r="J356" s="22"/>
      <c r="K356" s="22"/>
      <c r="L356" s="22"/>
      <c r="M356" s="21"/>
    </row>
    <row r="357" spans="1:48" ht="30" customHeight="1" x14ac:dyDescent="0.3">
      <c r="A357" s="21"/>
      <c r="B357" s="21"/>
      <c r="C357" s="21"/>
      <c r="D357" s="21"/>
      <c r="E357" s="22"/>
      <c r="F357" s="22"/>
      <c r="G357" s="22"/>
      <c r="H357" s="22"/>
      <c r="I357" s="22"/>
      <c r="J357" s="22"/>
      <c r="K357" s="22"/>
      <c r="L357" s="22"/>
      <c r="M357" s="21"/>
    </row>
    <row r="358" spans="1:48" ht="30" customHeight="1" x14ac:dyDescent="0.3">
      <c r="A358" s="21"/>
      <c r="B358" s="21"/>
      <c r="C358" s="21"/>
      <c r="D358" s="21"/>
      <c r="E358" s="22"/>
      <c r="F358" s="22"/>
      <c r="G358" s="22"/>
      <c r="H358" s="22"/>
      <c r="I358" s="22"/>
      <c r="J358" s="22"/>
      <c r="K358" s="22"/>
      <c r="L358" s="22"/>
      <c r="M358" s="21"/>
    </row>
    <row r="359" spans="1:48" ht="30" customHeight="1" x14ac:dyDescent="0.3">
      <c r="A359" s="21"/>
      <c r="B359" s="21"/>
      <c r="C359" s="21"/>
      <c r="D359" s="21"/>
      <c r="E359" s="22"/>
      <c r="F359" s="22"/>
      <c r="G359" s="22"/>
      <c r="H359" s="22"/>
      <c r="I359" s="22"/>
      <c r="J359" s="22"/>
      <c r="K359" s="22"/>
      <c r="L359" s="22"/>
      <c r="M359" s="21"/>
    </row>
    <row r="360" spans="1:48" ht="30" customHeight="1" x14ac:dyDescent="0.3">
      <c r="A360" s="21"/>
      <c r="B360" s="21"/>
      <c r="C360" s="21"/>
      <c r="D360" s="21"/>
      <c r="E360" s="22"/>
      <c r="F360" s="22"/>
      <c r="G360" s="22"/>
      <c r="H360" s="22"/>
      <c r="I360" s="22"/>
      <c r="J360" s="22"/>
      <c r="K360" s="22"/>
      <c r="L360" s="22"/>
      <c r="M360" s="21"/>
    </row>
    <row r="361" spans="1:48" ht="30" customHeight="1" x14ac:dyDescent="0.3">
      <c r="A361" s="21"/>
      <c r="B361" s="21"/>
      <c r="C361" s="21"/>
      <c r="D361" s="21"/>
      <c r="E361" s="22"/>
      <c r="F361" s="22"/>
      <c r="G361" s="22"/>
      <c r="H361" s="22"/>
      <c r="I361" s="22"/>
      <c r="J361" s="22"/>
      <c r="K361" s="22"/>
      <c r="L361" s="22"/>
      <c r="M361" s="21"/>
    </row>
    <row r="362" spans="1:48" ht="30" customHeight="1" x14ac:dyDescent="0.3">
      <c r="A362" s="21"/>
      <c r="B362" s="21"/>
      <c r="C362" s="21"/>
      <c r="D362" s="21"/>
      <c r="E362" s="22"/>
      <c r="F362" s="22"/>
      <c r="G362" s="22"/>
      <c r="H362" s="22"/>
      <c r="I362" s="22"/>
      <c r="J362" s="22"/>
      <c r="K362" s="22"/>
      <c r="L362" s="22"/>
      <c r="M362" s="21"/>
    </row>
    <row r="363" spans="1:48" ht="30" customHeight="1" x14ac:dyDescent="0.3">
      <c r="A363" s="13" t="s">
        <v>121</v>
      </c>
      <c r="B363" s="21"/>
      <c r="C363" s="21"/>
      <c r="D363" s="21"/>
      <c r="E363" s="22"/>
      <c r="F363" s="22"/>
      <c r="G363" s="22"/>
      <c r="H363" s="22"/>
      <c r="I363" s="22"/>
      <c r="J363" s="22"/>
      <c r="K363" s="22"/>
      <c r="L363" s="22"/>
      <c r="M363" s="21"/>
      <c r="N363" s="12" t="s">
        <v>122</v>
      </c>
    </row>
    <row r="364" spans="1:48" ht="30" customHeight="1" x14ac:dyDescent="0.3">
      <c r="A364" s="13" t="s">
        <v>688</v>
      </c>
      <c r="B364" s="13" t="s">
        <v>51</v>
      </c>
      <c r="C364" s="21"/>
      <c r="D364" s="21"/>
      <c r="E364" s="22"/>
      <c r="F364" s="22"/>
      <c r="G364" s="22"/>
      <c r="H364" s="22"/>
      <c r="I364" s="22"/>
      <c r="J364" s="22"/>
      <c r="K364" s="22"/>
      <c r="L364" s="22"/>
      <c r="M364" s="21"/>
      <c r="Q364" s="14" t="s">
        <v>689</v>
      </c>
    </row>
    <row r="365" spans="1:48" ht="30" customHeight="1" x14ac:dyDescent="0.3">
      <c r="A365" s="13" t="s">
        <v>690</v>
      </c>
      <c r="B365" s="13" t="s">
        <v>507</v>
      </c>
      <c r="C365" s="13" t="s">
        <v>246</v>
      </c>
      <c r="D365" s="21">
        <v>53</v>
      </c>
      <c r="E365" s="22"/>
      <c r="F365" s="22"/>
      <c r="G365" s="22"/>
      <c r="H365" s="22"/>
      <c r="I365" s="22"/>
      <c r="J365" s="22"/>
      <c r="K365" s="22"/>
      <c r="L365" s="22"/>
      <c r="M365" s="13" t="s">
        <v>691</v>
      </c>
      <c r="N365" s="14" t="s">
        <v>692</v>
      </c>
      <c r="O365" s="14" t="s">
        <v>51</v>
      </c>
      <c r="P365" s="14" t="s">
        <v>51</v>
      </c>
      <c r="Q365" s="14" t="s">
        <v>689</v>
      </c>
      <c r="R365" s="14" t="s">
        <v>62</v>
      </c>
      <c r="S365" s="14" t="s">
        <v>63</v>
      </c>
      <c r="T365" s="14" t="s">
        <v>63</v>
      </c>
      <c r="AR365" s="14" t="s">
        <v>51</v>
      </c>
      <c r="AS365" s="14" t="s">
        <v>51</v>
      </c>
      <c r="AU365" s="14" t="s">
        <v>693</v>
      </c>
      <c r="AV365" s="12">
        <v>264</v>
      </c>
    </row>
    <row r="366" spans="1:48" ht="30" customHeight="1" x14ac:dyDescent="0.3">
      <c r="A366" s="13" t="s">
        <v>694</v>
      </c>
      <c r="B366" s="13" t="s">
        <v>51</v>
      </c>
      <c r="C366" s="13" t="s">
        <v>432</v>
      </c>
      <c r="D366" s="21">
        <v>17</v>
      </c>
      <c r="E366" s="22"/>
      <c r="F366" s="22"/>
      <c r="G366" s="22"/>
      <c r="H366" s="22"/>
      <c r="I366" s="22"/>
      <c r="J366" s="22"/>
      <c r="K366" s="22"/>
      <c r="L366" s="22"/>
      <c r="M366" s="13" t="s">
        <v>695</v>
      </c>
      <c r="N366" s="14" t="s">
        <v>696</v>
      </c>
      <c r="O366" s="14" t="s">
        <v>51</v>
      </c>
      <c r="P366" s="14" t="s">
        <v>51</v>
      </c>
      <c r="Q366" s="14" t="s">
        <v>689</v>
      </c>
      <c r="R366" s="14" t="s">
        <v>63</v>
      </c>
      <c r="S366" s="14" t="s">
        <v>63</v>
      </c>
      <c r="T366" s="14" t="s">
        <v>62</v>
      </c>
      <c r="AR366" s="14" t="s">
        <v>51</v>
      </c>
      <c r="AS366" s="14" t="s">
        <v>51</v>
      </c>
      <c r="AU366" s="14" t="s">
        <v>697</v>
      </c>
      <c r="AV366" s="12">
        <v>265</v>
      </c>
    </row>
    <row r="367" spans="1:48" ht="30" customHeight="1" x14ac:dyDescent="0.3">
      <c r="A367" s="13" t="s">
        <v>698</v>
      </c>
      <c r="B367" s="13" t="s">
        <v>51</v>
      </c>
      <c r="C367" s="13" t="s">
        <v>432</v>
      </c>
      <c r="D367" s="21">
        <v>2</v>
      </c>
      <c r="E367" s="22"/>
      <c r="F367" s="22"/>
      <c r="G367" s="22"/>
      <c r="H367" s="22"/>
      <c r="I367" s="22"/>
      <c r="J367" s="22"/>
      <c r="K367" s="22"/>
      <c r="L367" s="22"/>
      <c r="M367" s="13" t="s">
        <v>699</v>
      </c>
      <c r="N367" s="14" t="s">
        <v>700</v>
      </c>
      <c r="O367" s="14" t="s">
        <v>51</v>
      </c>
      <c r="P367" s="14" t="s">
        <v>51</v>
      </c>
      <c r="Q367" s="14" t="s">
        <v>689</v>
      </c>
      <c r="R367" s="14" t="s">
        <v>63</v>
      </c>
      <c r="S367" s="14" t="s">
        <v>63</v>
      </c>
      <c r="T367" s="14" t="s">
        <v>62</v>
      </c>
      <c r="AR367" s="14" t="s">
        <v>51</v>
      </c>
      <c r="AS367" s="14" t="s">
        <v>51</v>
      </c>
      <c r="AU367" s="14" t="s">
        <v>701</v>
      </c>
      <c r="AV367" s="12">
        <v>266</v>
      </c>
    </row>
    <row r="368" spans="1:48" ht="30" customHeight="1" x14ac:dyDescent="0.3">
      <c r="A368" s="13" t="s">
        <v>702</v>
      </c>
      <c r="B368" s="13" t="s">
        <v>51</v>
      </c>
      <c r="C368" s="13" t="s">
        <v>59</v>
      </c>
      <c r="D368" s="21">
        <v>1</v>
      </c>
      <c r="E368" s="22"/>
      <c r="F368" s="22"/>
      <c r="G368" s="22"/>
      <c r="H368" s="22"/>
      <c r="I368" s="22"/>
      <c r="J368" s="22"/>
      <c r="K368" s="22"/>
      <c r="L368" s="22"/>
      <c r="M368" s="13" t="s">
        <v>703</v>
      </c>
      <c r="N368" s="14" t="s">
        <v>704</v>
      </c>
      <c r="O368" s="14" t="s">
        <v>51</v>
      </c>
      <c r="P368" s="14" t="s">
        <v>51</v>
      </c>
      <c r="Q368" s="14" t="s">
        <v>689</v>
      </c>
      <c r="R368" s="14" t="s">
        <v>63</v>
      </c>
      <c r="S368" s="14" t="s">
        <v>63</v>
      </c>
      <c r="T368" s="14" t="s">
        <v>62</v>
      </c>
      <c r="AR368" s="14" t="s">
        <v>51</v>
      </c>
      <c r="AS368" s="14" t="s">
        <v>51</v>
      </c>
      <c r="AU368" s="14" t="s">
        <v>705</v>
      </c>
      <c r="AV368" s="12">
        <v>269</v>
      </c>
    </row>
    <row r="369" spans="1:48" ht="30" customHeight="1" x14ac:dyDescent="0.3">
      <c r="A369" s="13" t="s">
        <v>706</v>
      </c>
      <c r="B369" s="13" t="s">
        <v>707</v>
      </c>
      <c r="C369" s="13" t="s">
        <v>432</v>
      </c>
      <c r="D369" s="21">
        <v>1</v>
      </c>
      <c r="E369" s="22"/>
      <c r="F369" s="22"/>
      <c r="G369" s="22"/>
      <c r="H369" s="22"/>
      <c r="I369" s="22"/>
      <c r="J369" s="22"/>
      <c r="K369" s="22"/>
      <c r="L369" s="22"/>
      <c r="M369" s="13" t="s">
        <v>708</v>
      </c>
      <c r="N369" s="14" t="s">
        <v>709</v>
      </c>
      <c r="O369" s="14" t="s">
        <v>51</v>
      </c>
      <c r="P369" s="14" t="s">
        <v>51</v>
      </c>
      <c r="Q369" s="14" t="s">
        <v>689</v>
      </c>
      <c r="R369" s="14" t="s">
        <v>63</v>
      </c>
      <c r="S369" s="14" t="s">
        <v>63</v>
      </c>
      <c r="T369" s="14" t="s">
        <v>62</v>
      </c>
      <c r="AR369" s="14" t="s">
        <v>51</v>
      </c>
      <c r="AS369" s="14" t="s">
        <v>51</v>
      </c>
      <c r="AU369" s="14" t="s">
        <v>710</v>
      </c>
      <c r="AV369" s="12">
        <v>268</v>
      </c>
    </row>
    <row r="370" spans="1:48" ht="30" customHeight="1" x14ac:dyDescent="0.3">
      <c r="A370" s="13" t="s">
        <v>711</v>
      </c>
      <c r="B370" s="13" t="s">
        <v>707</v>
      </c>
      <c r="C370" s="13" t="s">
        <v>432</v>
      </c>
      <c r="D370" s="21">
        <v>1</v>
      </c>
      <c r="E370" s="22"/>
      <c r="F370" s="22"/>
      <c r="G370" s="22"/>
      <c r="H370" s="22"/>
      <c r="I370" s="22"/>
      <c r="J370" s="22"/>
      <c r="K370" s="22"/>
      <c r="L370" s="22"/>
      <c r="M370" s="13" t="s">
        <v>712</v>
      </c>
      <c r="N370" s="14" t="s">
        <v>713</v>
      </c>
      <c r="O370" s="14" t="s">
        <v>51</v>
      </c>
      <c r="P370" s="14" t="s">
        <v>51</v>
      </c>
      <c r="Q370" s="14" t="s">
        <v>689</v>
      </c>
      <c r="R370" s="14" t="s">
        <v>63</v>
      </c>
      <c r="S370" s="14" t="s">
        <v>63</v>
      </c>
      <c r="T370" s="14" t="s">
        <v>62</v>
      </c>
      <c r="AR370" s="14" t="s">
        <v>51</v>
      </c>
      <c r="AS370" s="14" t="s">
        <v>51</v>
      </c>
      <c r="AU370" s="14" t="s">
        <v>714</v>
      </c>
      <c r="AV370" s="12">
        <v>267</v>
      </c>
    </row>
    <row r="371" spans="1:48" ht="30" customHeight="1" x14ac:dyDescent="0.3">
      <c r="A371" s="21"/>
      <c r="B371" s="21"/>
      <c r="C371" s="21"/>
      <c r="D371" s="21"/>
      <c r="E371" s="22"/>
      <c r="F371" s="22"/>
      <c r="G371" s="22"/>
      <c r="H371" s="22"/>
      <c r="I371" s="22"/>
      <c r="J371" s="22"/>
      <c r="K371" s="22"/>
      <c r="L371" s="22"/>
      <c r="M371" s="21"/>
    </row>
    <row r="372" spans="1:48" ht="30" customHeight="1" x14ac:dyDescent="0.3">
      <c r="A372" s="21"/>
      <c r="B372" s="21"/>
      <c r="C372" s="21"/>
      <c r="D372" s="21"/>
      <c r="E372" s="22"/>
      <c r="F372" s="22"/>
      <c r="G372" s="22"/>
      <c r="H372" s="22"/>
      <c r="I372" s="22"/>
      <c r="J372" s="22"/>
      <c r="K372" s="22"/>
      <c r="L372" s="22"/>
      <c r="M372" s="21"/>
    </row>
    <row r="373" spans="1:48" ht="30" customHeight="1" x14ac:dyDescent="0.3">
      <c r="A373" s="21"/>
      <c r="B373" s="21"/>
      <c r="C373" s="21"/>
      <c r="D373" s="21"/>
      <c r="E373" s="22"/>
      <c r="F373" s="22"/>
      <c r="G373" s="22"/>
      <c r="H373" s="22"/>
      <c r="I373" s="22"/>
      <c r="J373" s="22"/>
      <c r="K373" s="22"/>
      <c r="L373" s="22"/>
      <c r="M373" s="21"/>
    </row>
    <row r="374" spans="1:48" ht="30" customHeight="1" x14ac:dyDescent="0.3">
      <c r="A374" s="21"/>
      <c r="B374" s="21"/>
      <c r="C374" s="21"/>
      <c r="D374" s="21"/>
      <c r="E374" s="22"/>
      <c r="F374" s="22"/>
      <c r="G374" s="22"/>
      <c r="H374" s="22"/>
      <c r="I374" s="22"/>
      <c r="J374" s="22"/>
      <c r="K374" s="22"/>
      <c r="L374" s="22"/>
      <c r="M374" s="21"/>
    </row>
    <row r="375" spans="1:48" ht="30" customHeight="1" x14ac:dyDescent="0.3">
      <c r="A375" s="21"/>
      <c r="B375" s="21"/>
      <c r="C375" s="21"/>
      <c r="D375" s="21"/>
      <c r="E375" s="22"/>
      <c r="F375" s="22"/>
      <c r="G375" s="22"/>
      <c r="H375" s="22"/>
      <c r="I375" s="22"/>
      <c r="J375" s="22"/>
      <c r="K375" s="22"/>
      <c r="L375" s="22"/>
      <c r="M375" s="21"/>
    </row>
    <row r="376" spans="1:48" ht="30" customHeight="1" x14ac:dyDescent="0.3">
      <c r="A376" s="21"/>
      <c r="B376" s="21"/>
      <c r="C376" s="21"/>
      <c r="D376" s="21"/>
      <c r="E376" s="22"/>
      <c r="F376" s="22"/>
      <c r="G376" s="22"/>
      <c r="H376" s="22"/>
      <c r="I376" s="22"/>
      <c r="J376" s="22"/>
      <c r="K376" s="22"/>
      <c r="L376" s="22"/>
      <c r="M376" s="21"/>
    </row>
    <row r="377" spans="1:48" ht="30" customHeight="1" x14ac:dyDescent="0.3">
      <c r="A377" s="21"/>
      <c r="B377" s="21"/>
      <c r="C377" s="21"/>
      <c r="D377" s="21"/>
      <c r="E377" s="22"/>
      <c r="F377" s="22"/>
      <c r="G377" s="22"/>
      <c r="H377" s="22"/>
      <c r="I377" s="22"/>
      <c r="J377" s="22"/>
      <c r="K377" s="22"/>
      <c r="L377" s="22"/>
      <c r="M377" s="21"/>
    </row>
    <row r="378" spans="1:48" ht="30" customHeight="1" x14ac:dyDescent="0.3">
      <c r="A378" s="21"/>
      <c r="B378" s="21"/>
      <c r="C378" s="21"/>
      <c r="D378" s="21"/>
      <c r="E378" s="22"/>
      <c r="F378" s="22"/>
      <c r="G378" s="22"/>
      <c r="H378" s="22"/>
      <c r="I378" s="22"/>
      <c r="J378" s="22"/>
      <c r="K378" s="22"/>
      <c r="L378" s="22"/>
      <c r="M378" s="21"/>
    </row>
    <row r="379" spans="1:48" ht="30" customHeight="1" x14ac:dyDescent="0.3">
      <c r="A379" s="21"/>
      <c r="B379" s="21"/>
      <c r="C379" s="21"/>
      <c r="D379" s="21"/>
      <c r="E379" s="22"/>
      <c r="F379" s="22"/>
      <c r="G379" s="22"/>
      <c r="H379" s="22"/>
      <c r="I379" s="22"/>
      <c r="J379" s="22"/>
      <c r="K379" s="22"/>
      <c r="L379" s="22"/>
      <c r="M379" s="21"/>
    </row>
    <row r="380" spans="1:48" ht="30" customHeight="1" x14ac:dyDescent="0.3">
      <c r="A380" s="21"/>
      <c r="B380" s="21"/>
      <c r="C380" s="21"/>
      <c r="D380" s="21"/>
      <c r="E380" s="22"/>
      <c r="F380" s="22"/>
      <c r="G380" s="22"/>
      <c r="H380" s="22"/>
      <c r="I380" s="22"/>
      <c r="J380" s="22"/>
      <c r="K380" s="22"/>
      <c r="L380" s="22"/>
      <c r="M380" s="21"/>
    </row>
    <row r="381" spans="1:48" ht="30" customHeight="1" x14ac:dyDescent="0.3">
      <c r="A381" s="21"/>
      <c r="B381" s="21"/>
      <c r="C381" s="21"/>
      <c r="D381" s="21"/>
      <c r="E381" s="22"/>
      <c r="F381" s="22"/>
      <c r="G381" s="22"/>
      <c r="H381" s="22"/>
      <c r="I381" s="22"/>
      <c r="J381" s="22"/>
      <c r="K381" s="22"/>
      <c r="L381" s="22"/>
      <c r="M381" s="21"/>
    </row>
    <row r="382" spans="1:48" ht="30" customHeight="1" x14ac:dyDescent="0.3">
      <c r="A382" s="21"/>
      <c r="B382" s="21"/>
      <c r="C382" s="21"/>
      <c r="D382" s="21"/>
      <c r="E382" s="22"/>
      <c r="F382" s="22"/>
      <c r="G382" s="22"/>
      <c r="H382" s="22"/>
      <c r="I382" s="22"/>
      <c r="J382" s="22"/>
      <c r="K382" s="22"/>
      <c r="L382" s="22"/>
      <c r="M382" s="21"/>
    </row>
    <row r="383" spans="1:48" ht="30" customHeight="1" x14ac:dyDescent="0.3">
      <c r="A383" s="21"/>
      <c r="B383" s="21"/>
      <c r="C383" s="21"/>
      <c r="D383" s="21"/>
      <c r="E383" s="22"/>
      <c r="F383" s="22"/>
      <c r="G383" s="22"/>
      <c r="H383" s="22"/>
      <c r="I383" s="22"/>
      <c r="J383" s="22"/>
      <c r="K383" s="22"/>
      <c r="L383" s="22"/>
      <c r="M383" s="21"/>
    </row>
    <row r="384" spans="1:48" ht="30" customHeight="1" x14ac:dyDescent="0.3">
      <c r="A384" s="21"/>
      <c r="B384" s="21"/>
      <c r="C384" s="21"/>
      <c r="D384" s="21"/>
      <c r="E384" s="22"/>
      <c r="F384" s="22"/>
      <c r="G384" s="22"/>
      <c r="H384" s="22"/>
      <c r="I384" s="22"/>
      <c r="J384" s="22"/>
      <c r="K384" s="22"/>
      <c r="L384" s="22"/>
      <c r="M384" s="21"/>
    </row>
    <row r="385" spans="1:48" ht="30" customHeight="1" x14ac:dyDescent="0.3">
      <c r="A385" s="21"/>
      <c r="B385" s="21"/>
      <c r="C385" s="21"/>
      <c r="D385" s="21"/>
      <c r="E385" s="22"/>
      <c r="F385" s="22"/>
      <c r="G385" s="22"/>
      <c r="H385" s="22"/>
      <c r="I385" s="22"/>
      <c r="J385" s="22"/>
      <c r="K385" s="22"/>
      <c r="L385" s="22"/>
      <c r="M385" s="21"/>
    </row>
    <row r="386" spans="1:48" ht="30" customHeight="1" x14ac:dyDescent="0.3">
      <c r="A386" s="21"/>
      <c r="B386" s="21"/>
      <c r="C386" s="21"/>
      <c r="D386" s="21"/>
      <c r="E386" s="22"/>
      <c r="F386" s="22"/>
      <c r="G386" s="22"/>
      <c r="H386" s="22"/>
      <c r="I386" s="22"/>
      <c r="J386" s="22"/>
      <c r="K386" s="22"/>
      <c r="L386" s="22"/>
      <c r="M386" s="21"/>
    </row>
    <row r="387" spans="1:48" ht="30" customHeight="1" x14ac:dyDescent="0.3">
      <c r="A387" s="13" t="s">
        <v>121</v>
      </c>
      <c r="B387" s="21"/>
      <c r="C387" s="21"/>
      <c r="D387" s="21"/>
      <c r="E387" s="22"/>
      <c r="F387" s="22"/>
      <c r="G387" s="22"/>
      <c r="H387" s="22"/>
      <c r="I387" s="22"/>
      <c r="J387" s="22"/>
      <c r="K387" s="22"/>
      <c r="L387" s="22"/>
      <c r="M387" s="21"/>
      <c r="N387" s="12" t="s">
        <v>122</v>
      </c>
    </row>
    <row r="388" spans="1:48" ht="30" customHeight="1" x14ac:dyDescent="0.3">
      <c r="A388" s="13" t="s">
        <v>715</v>
      </c>
      <c r="B388" s="13" t="s">
        <v>51</v>
      </c>
      <c r="C388" s="21"/>
      <c r="D388" s="21"/>
      <c r="E388" s="22"/>
      <c r="F388" s="22"/>
      <c r="G388" s="22"/>
      <c r="H388" s="22"/>
      <c r="I388" s="22"/>
      <c r="J388" s="22"/>
      <c r="K388" s="22"/>
      <c r="L388" s="22"/>
      <c r="M388" s="21"/>
      <c r="Q388" s="14" t="s">
        <v>716</v>
      </c>
    </row>
    <row r="389" spans="1:48" ht="30" customHeight="1" x14ac:dyDescent="0.3">
      <c r="A389" s="13" t="s">
        <v>717</v>
      </c>
      <c r="B389" s="13" t="s">
        <v>718</v>
      </c>
      <c r="C389" s="13" t="s">
        <v>72</v>
      </c>
      <c r="D389" s="21">
        <v>19</v>
      </c>
      <c r="E389" s="22"/>
      <c r="F389" s="22"/>
      <c r="G389" s="22"/>
      <c r="H389" s="22"/>
      <c r="I389" s="22"/>
      <c r="J389" s="22"/>
      <c r="K389" s="22"/>
      <c r="L389" s="22"/>
      <c r="M389" s="13" t="s">
        <v>719</v>
      </c>
      <c r="N389" s="14" t="s">
        <v>720</v>
      </c>
      <c r="O389" s="14" t="s">
        <v>51</v>
      </c>
      <c r="P389" s="14" t="s">
        <v>51</v>
      </c>
      <c r="Q389" s="14" t="s">
        <v>716</v>
      </c>
      <c r="R389" s="14" t="s">
        <v>62</v>
      </c>
      <c r="S389" s="14" t="s">
        <v>63</v>
      </c>
      <c r="T389" s="14" t="s">
        <v>63</v>
      </c>
      <c r="AR389" s="14" t="s">
        <v>51</v>
      </c>
      <c r="AS389" s="14" t="s">
        <v>51</v>
      </c>
      <c r="AU389" s="14" t="s">
        <v>721</v>
      </c>
      <c r="AV389" s="12">
        <v>225</v>
      </c>
    </row>
    <row r="390" spans="1:48" ht="30" customHeight="1" x14ac:dyDescent="0.3">
      <c r="A390" s="13" t="s">
        <v>722</v>
      </c>
      <c r="B390" s="13" t="s">
        <v>718</v>
      </c>
      <c r="C390" s="13" t="s">
        <v>72</v>
      </c>
      <c r="D390" s="21">
        <v>2</v>
      </c>
      <c r="E390" s="22"/>
      <c r="F390" s="22"/>
      <c r="G390" s="22"/>
      <c r="H390" s="22"/>
      <c r="I390" s="22"/>
      <c r="J390" s="22"/>
      <c r="K390" s="22"/>
      <c r="L390" s="22"/>
      <c r="M390" s="13" t="s">
        <v>723</v>
      </c>
      <c r="N390" s="14" t="s">
        <v>724</v>
      </c>
      <c r="O390" s="14" t="s">
        <v>51</v>
      </c>
      <c r="P390" s="14" t="s">
        <v>51</v>
      </c>
      <c r="Q390" s="14" t="s">
        <v>716</v>
      </c>
      <c r="R390" s="14" t="s">
        <v>62</v>
      </c>
      <c r="S390" s="14" t="s">
        <v>63</v>
      </c>
      <c r="T390" s="14" t="s">
        <v>63</v>
      </c>
      <c r="AR390" s="14" t="s">
        <v>51</v>
      </c>
      <c r="AS390" s="14" t="s">
        <v>51</v>
      </c>
      <c r="AU390" s="14" t="s">
        <v>725</v>
      </c>
      <c r="AV390" s="12">
        <v>226</v>
      </c>
    </row>
    <row r="391" spans="1:48" ht="30" customHeight="1" x14ac:dyDescent="0.3">
      <c r="A391" s="13" t="s">
        <v>726</v>
      </c>
      <c r="B391" s="13" t="s">
        <v>51</v>
      </c>
      <c r="C391" s="13" t="s">
        <v>89</v>
      </c>
      <c r="D391" s="21">
        <v>13</v>
      </c>
      <c r="E391" s="22"/>
      <c r="F391" s="22"/>
      <c r="G391" s="22"/>
      <c r="H391" s="22"/>
      <c r="I391" s="22"/>
      <c r="J391" s="22"/>
      <c r="K391" s="22"/>
      <c r="L391" s="22"/>
      <c r="M391" s="13" t="s">
        <v>727</v>
      </c>
      <c r="N391" s="14" t="s">
        <v>728</v>
      </c>
      <c r="O391" s="14" t="s">
        <v>51</v>
      </c>
      <c r="P391" s="14" t="s">
        <v>51</v>
      </c>
      <c r="Q391" s="14" t="s">
        <v>716</v>
      </c>
      <c r="R391" s="14" t="s">
        <v>62</v>
      </c>
      <c r="S391" s="14" t="s">
        <v>63</v>
      </c>
      <c r="T391" s="14" t="s">
        <v>63</v>
      </c>
      <c r="AR391" s="14" t="s">
        <v>51</v>
      </c>
      <c r="AS391" s="14" t="s">
        <v>51</v>
      </c>
      <c r="AU391" s="14" t="s">
        <v>729</v>
      </c>
      <c r="AV391" s="12">
        <v>216</v>
      </c>
    </row>
    <row r="392" spans="1:48" ht="30" customHeight="1" x14ac:dyDescent="0.3">
      <c r="A392" s="13" t="s">
        <v>730</v>
      </c>
      <c r="B392" s="13" t="s">
        <v>51</v>
      </c>
      <c r="C392" s="13" t="s">
        <v>89</v>
      </c>
      <c r="D392" s="21">
        <v>19</v>
      </c>
      <c r="E392" s="22"/>
      <c r="F392" s="22"/>
      <c r="G392" s="22"/>
      <c r="H392" s="22"/>
      <c r="I392" s="22"/>
      <c r="J392" s="22"/>
      <c r="K392" s="22"/>
      <c r="L392" s="22"/>
      <c r="M392" s="13" t="s">
        <v>731</v>
      </c>
      <c r="N392" s="14" t="s">
        <v>732</v>
      </c>
      <c r="O392" s="14" t="s">
        <v>51</v>
      </c>
      <c r="P392" s="14" t="s">
        <v>51</v>
      </c>
      <c r="Q392" s="14" t="s">
        <v>716</v>
      </c>
      <c r="R392" s="14" t="s">
        <v>62</v>
      </c>
      <c r="S392" s="14" t="s">
        <v>63</v>
      </c>
      <c r="T392" s="14" t="s">
        <v>63</v>
      </c>
      <c r="AR392" s="14" t="s">
        <v>51</v>
      </c>
      <c r="AS392" s="14" t="s">
        <v>51</v>
      </c>
      <c r="AU392" s="14" t="s">
        <v>733</v>
      </c>
      <c r="AV392" s="12">
        <v>262</v>
      </c>
    </row>
    <row r="393" spans="1:48" ht="30" customHeight="1" x14ac:dyDescent="0.3">
      <c r="A393" s="13" t="s">
        <v>734</v>
      </c>
      <c r="B393" s="13" t="s">
        <v>51</v>
      </c>
      <c r="C393" s="13" t="s">
        <v>72</v>
      </c>
      <c r="D393" s="21">
        <v>6</v>
      </c>
      <c r="E393" s="22"/>
      <c r="F393" s="22"/>
      <c r="G393" s="22"/>
      <c r="H393" s="22"/>
      <c r="I393" s="22"/>
      <c r="J393" s="22"/>
      <c r="K393" s="22"/>
      <c r="L393" s="22"/>
      <c r="M393" s="13" t="s">
        <v>735</v>
      </c>
      <c r="N393" s="14" t="s">
        <v>736</v>
      </c>
      <c r="O393" s="14" t="s">
        <v>51</v>
      </c>
      <c r="P393" s="14" t="s">
        <v>51</v>
      </c>
      <c r="Q393" s="14" t="s">
        <v>716</v>
      </c>
      <c r="R393" s="14" t="s">
        <v>62</v>
      </c>
      <c r="S393" s="14" t="s">
        <v>63</v>
      </c>
      <c r="T393" s="14" t="s">
        <v>63</v>
      </c>
      <c r="AR393" s="14" t="s">
        <v>51</v>
      </c>
      <c r="AS393" s="14" t="s">
        <v>51</v>
      </c>
      <c r="AU393" s="14" t="s">
        <v>737</v>
      </c>
      <c r="AV393" s="12">
        <v>217</v>
      </c>
    </row>
    <row r="394" spans="1:48" ht="30" customHeight="1" x14ac:dyDescent="0.3">
      <c r="A394" s="13" t="s">
        <v>738</v>
      </c>
      <c r="B394" s="13" t="s">
        <v>739</v>
      </c>
      <c r="C394" s="13" t="s">
        <v>59</v>
      </c>
      <c r="D394" s="21">
        <v>2</v>
      </c>
      <c r="E394" s="22"/>
      <c r="F394" s="22"/>
      <c r="G394" s="22"/>
      <c r="H394" s="22"/>
      <c r="I394" s="22"/>
      <c r="J394" s="22"/>
      <c r="K394" s="22"/>
      <c r="L394" s="22"/>
      <c r="M394" s="13" t="s">
        <v>740</v>
      </c>
      <c r="N394" s="14" t="s">
        <v>741</v>
      </c>
      <c r="O394" s="14" t="s">
        <v>51</v>
      </c>
      <c r="P394" s="14" t="s">
        <v>51</v>
      </c>
      <c r="Q394" s="14" t="s">
        <v>716</v>
      </c>
      <c r="R394" s="14" t="s">
        <v>62</v>
      </c>
      <c r="S394" s="14" t="s">
        <v>63</v>
      </c>
      <c r="T394" s="14" t="s">
        <v>63</v>
      </c>
      <c r="AR394" s="14" t="s">
        <v>51</v>
      </c>
      <c r="AS394" s="14" t="s">
        <v>51</v>
      </c>
      <c r="AU394" s="14" t="s">
        <v>742</v>
      </c>
      <c r="AV394" s="12">
        <v>134</v>
      </c>
    </row>
    <row r="395" spans="1:48" ht="30" customHeight="1" x14ac:dyDescent="0.3">
      <c r="A395" s="13" t="s">
        <v>743</v>
      </c>
      <c r="B395" s="13" t="s">
        <v>744</v>
      </c>
      <c r="C395" s="13" t="s">
        <v>59</v>
      </c>
      <c r="D395" s="21">
        <v>1</v>
      </c>
      <c r="E395" s="22"/>
      <c r="F395" s="22"/>
      <c r="G395" s="22"/>
      <c r="H395" s="22"/>
      <c r="I395" s="22"/>
      <c r="J395" s="22"/>
      <c r="K395" s="22"/>
      <c r="L395" s="22"/>
      <c r="M395" s="13" t="s">
        <v>745</v>
      </c>
      <c r="N395" s="14" t="s">
        <v>746</v>
      </c>
      <c r="O395" s="14" t="s">
        <v>51</v>
      </c>
      <c r="P395" s="14" t="s">
        <v>51</v>
      </c>
      <c r="Q395" s="14" t="s">
        <v>716</v>
      </c>
      <c r="R395" s="14" t="s">
        <v>62</v>
      </c>
      <c r="S395" s="14" t="s">
        <v>63</v>
      </c>
      <c r="T395" s="14" t="s">
        <v>63</v>
      </c>
      <c r="AR395" s="14" t="s">
        <v>51</v>
      </c>
      <c r="AS395" s="14" t="s">
        <v>51</v>
      </c>
      <c r="AU395" s="14" t="s">
        <v>747</v>
      </c>
      <c r="AV395" s="12">
        <v>135</v>
      </c>
    </row>
    <row r="396" spans="1:48" ht="30" customHeight="1" x14ac:dyDescent="0.3">
      <c r="A396" s="21"/>
      <c r="B396" s="21"/>
      <c r="C396" s="21"/>
      <c r="D396" s="21"/>
      <c r="E396" s="22"/>
      <c r="F396" s="22"/>
      <c r="G396" s="22"/>
      <c r="H396" s="22"/>
      <c r="I396" s="22"/>
      <c r="J396" s="22"/>
      <c r="K396" s="22"/>
      <c r="L396" s="22"/>
      <c r="M396" s="21"/>
    </row>
    <row r="397" spans="1:48" ht="30" customHeight="1" x14ac:dyDescent="0.3">
      <c r="A397" s="21"/>
      <c r="B397" s="21"/>
      <c r="C397" s="21"/>
      <c r="D397" s="21"/>
      <c r="E397" s="22"/>
      <c r="F397" s="22"/>
      <c r="G397" s="22"/>
      <c r="H397" s="22"/>
      <c r="I397" s="22"/>
      <c r="J397" s="22"/>
      <c r="K397" s="22"/>
      <c r="L397" s="22"/>
      <c r="M397" s="21"/>
    </row>
    <row r="398" spans="1:48" ht="30" customHeight="1" x14ac:dyDescent="0.3">
      <c r="A398" s="21"/>
      <c r="B398" s="21"/>
      <c r="C398" s="21"/>
      <c r="D398" s="21"/>
      <c r="E398" s="22"/>
      <c r="F398" s="22"/>
      <c r="G398" s="22"/>
      <c r="H398" s="22"/>
      <c r="I398" s="22"/>
      <c r="J398" s="22"/>
      <c r="K398" s="22"/>
      <c r="L398" s="22"/>
      <c r="M398" s="21"/>
    </row>
    <row r="399" spans="1:48" ht="30" customHeight="1" x14ac:dyDescent="0.3">
      <c r="A399" s="21"/>
      <c r="B399" s="21"/>
      <c r="C399" s="21"/>
      <c r="D399" s="21"/>
      <c r="E399" s="22"/>
      <c r="F399" s="22"/>
      <c r="G399" s="22"/>
      <c r="H399" s="22"/>
      <c r="I399" s="22"/>
      <c r="J399" s="22"/>
      <c r="K399" s="22"/>
      <c r="L399" s="22"/>
      <c r="M399" s="21"/>
    </row>
    <row r="400" spans="1:48" ht="30" customHeight="1" x14ac:dyDescent="0.3">
      <c r="A400" s="21"/>
      <c r="B400" s="21"/>
      <c r="C400" s="21"/>
      <c r="D400" s="21"/>
      <c r="E400" s="22"/>
      <c r="F400" s="22"/>
      <c r="G400" s="22"/>
      <c r="H400" s="22"/>
      <c r="I400" s="22"/>
      <c r="J400" s="22"/>
      <c r="K400" s="22"/>
      <c r="L400" s="22"/>
      <c r="M400" s="21"/>
    </row>
    <row r="401" spans="1:48" ht="30" customHeight="1" x14ac:dyDescent="0.3">
      <c r="A401" s="21"/>
      <c r="B401" s="21"/>
      <c r="C401" s="21"/>
      <c r="D401" s="21"/>
      <c r="E401" s="22"/>
      <c r="F401" s="22"/>
      <c r="G401" s="22"/>
      <c r="H401" s="22"/>
      <c r="I401" s="22"/>
      <c r="J401" s="22"/>
      <c r="K401" s="22"/>
      <c r="L401" s="22"/>
      <c r="M401" s="21"/>
    </row>
    <row r="402" spans="1:48" ht="30" customHeight="1" x14ac:dyDescent="0.3">
      <c r="A402" s="21"/>
      <c r="B402" s="21"/>
      <c r="C402" s="21"/>
      <c r="D402" s="21"/>
      <c r="E402" s="22"/>
      <c r="F402" s="22"/>
      <c r="G402" s="22"/>
      <c r="H402" s="22"/>
      <c r="I402" s="22"/>
      <c r="J402" s="22"/>
      <c r="K402" s="22"/>
      <c r="L402" s="22"/>
      <c r="M402" s="21"/>
    </row>
    <row r="403" spans="1:48" ht="30" customHeight="1" x14ac:dyDescent="0.3">
      <c r="A403" s="21"/>
      <c r="B403" s="21"/>
      <c r="C403" s="21"/>
      <c r="D403" s="21"/>
      <c r="E403" s="22"/>
      <c r="F403" s="22"/>
      <c r="G403" s="22"/>
      <c r="H403" s="22"/>
      <c r="I403" s="22"/>
      <c r="J403" s="22"/>
      <c r="K403" s="22"/>
      <c r="L403" s="22"/>
      <c r="M403" s="21"/>
    </row>
    <row r="404" spans="1:48" ht="30" customHeight="1" x14ac:dyDescent="0.3">
      <c r="A404" s="21"/>
      <c r="B404" s="21"/>
      <c r="C404" s="21"/>
      <c r="D404" s="21"/>
      <c r="E404" s="22"/>
      <c r="F404" s="22"/>
      <c r="G404" s="22"/>
      <c r="H404" s="22"/>
      <c r="I404" s="22"/>
      <c r="J404" s="22"/>
      <c r="K404" s="22"/>
      <c r="L404" s="22"/>
      <c r="M404" s="21"/>
    </row>
    <row r="405" spans="1:48" ht="30" customHeight="1" x14ac:dyDescent="0.3">
      <c r="A405" s="21"/>
      <c r="B405" s="21"/>
      <c r="C405" s="21"/>
      <c r="D405" s="21"/>
      <c r="E405" s="22"/>
      <c r="F405" s="22"/>
      <c r="G405" s="22"/>
      <c r="H405" s="22"/>
      <c r="I405" s="22"/>
      <c r="J405" s="22"/>
      <c r="K405" s="22"/>
      <c r="L405" s="22"/>
      <c r="M405" s="21"/>
    </row>
    <row r="406" spans="1:48" ht="30" customHeight="1" x14ac:dyDescent="0.3">
      <c r="A406" s="21"/>
      <c r="B406" s="21"/>
      <c r="C406" s="21"/>
      <c r="D406" s="21"/>
      <c r="E406" s="22"/>
      <c r="F406" s="22"/>
      <c r="G406" s="22"/>
      <c r="H406" s="22"/>
      <c r="I406" s="22"/>
      <c r="J406" s="22"/>
      <c r="K406" s="22"/>
      <c r="L406" s="22"/>
      <c r="M406" s="21"/>
    </row>
    <row r="407" spans="1:48" ht="30" customHeight="1" x14ac:dyDescent="0.3">
      <c r="A407" s="21"/>
      <c r="B407" s="21"/>
      <c r="C407" s="21"/>
      <c r="D407" s="21"/>
      <c r="E407" s="22"/>
      <c r="F407" s="22"/>
      <c r="G407" s="22"/>
      <c r="H407" s="22"/>
      <c r="I407" s="22"/>
      <c r="J407" s="22"/>
      <c r="K407" s="22"/>
      <c r="L407" s="22"/>
      <c r="M407" s="21"/>
    </row>
    <row r="408" spans="1:48" ht="30" customHeight="1" x14ac:dyDescent="0.3">
      <c r="A408" s="21"/>
      <c r="B408" s="21"/>
      <c r="C408" s="21"/>
      <c r="D408" s="21"/>
      <c r="E408" s="22"/>
      <c r="F408" s="22"/>
      <c r="G408" s="22"/>
      <c r="H408" s="22"/>
      <c r="I408" s="22"/>
      <c r="J408" s="22"/>
      <c r="K408" s="22"/>
      <c r="L408" s="22"/>
      <c r="M408" s="21"/>
    </row>
    <row r="409" spans="1:48" ht="30" customHeight="1" x14ac:dyDescent="0.3">
      <c r="A409" s="21"/>
      <c r="B409" s="21"/>
      <c r="C409" s="21"/>
      <c r="D409" s="21"/>
      <c r="E409" s="22"/>
      <c r="F409" s="22"/>
      <c r="G409" s="22"/>
      <c r="H409" s="22"/>
      <c r="I409" s="22"/>
      <c r="J409" s="22"/>
      <c r="K409" s="22"/>
      <c r="L409" s="22"/>
      <c r="M409" s="21"/>
    </row>
    <row r="410" spans="1:48" ht="30" customHeight="1" x14ac:dyDescent="0.3">
      <c r="A410" s="21"/>
      <c r="B410" s="21"/>
      <c r="C410" s="21"/>
      <c r="D410" s="21"/>
      <c r="E410" s="22"/>
      <c r="F410" s="22"/>
      <c r="G410" s="22"/>
      <c r="H410" s="22"/>
      <c r="I410" s="22"/>
      <c r="J410" s="22"/>
      <c r="K410" s="22"/>
      <c r="L410" s="22"/>
      <c r="M410" s="21"/>
    </row>
    <row r="411" spans="1:48" ht="30" customHeight="1" x14ac:dyDescent="0.3">
      <c r="A411" s="13" t="s">
        <v>121</v>
      </c>
      <c r="B411" s="21"/>
      <c r="C411" s="21"/>
      <c r="D411" s="21"/>
      <c r="E411" s="22"/>
      <c r="F411" s="22"/>
      <c r="G411" s="22"/>
      <c r="H411" s="22"/>
      <c r="I411" s="22"/>
      <c r="J411" s="22"/>
      <c r="K411" s="22"/>
      <c r="L411" s="22"/>
      <c r="M411" s="21"/>
      <c r="N411" s="12" t="s">
        <v>122</v>
      </c>
    </row>
    <row r="412" spans="1:48" ht="30" customHeight="1" x14ac:dyDescent="0.3">
      <c r="A412" s="13" t="s">
        <v>748</v>
      </c>
      <c r="B412" s="13" t="s">
        <v>51</v>
      </c>
      <c r="C412" s="21"/>
      <c r="D412" s="21"/>
      <c r="E412" s="22"/>
      <c r="F412" s="22"/>
      <c r="G412" s="22"/>
      <c r="H412" s="22"/>
      <c r="I412" s="22"/>
      <c r="J412" s="22"/>
      <c r="K412" s="22"/>
      <c r="L412" s="22"/>
      <c r="M412" s="21"/>
      <c r="Q412" s="14" t="s">
        <v>749</v>
      </c>
    </row>
    <row r="413" spans="1:48" ht="30" customHeight="1" x14ac:dyDescent="0.3">
      <c r="A413" s="13" t="s">
        <v>750</v>
      </c>
      <c r="B413" s="13" t="s">
        <v>751</v>
      </c>
      <c r="C413" s="13" t="s">
        <v>752</v>
      </c>
      <c r="D413" s="21">
        <v>439</v>
      </c>
      <c r="E413" s="22"/>
      <c r="F413" s="22"/>
      <c r="G413" s="22"/>
      <c r="H413" s="22"/>
      <c r="I413" s="22"/>
      <c r="J413" s="22"/>
      <c r="K413" s="22"/>
      <c r="L413" s="22"/>
      <c r="M413" s="13" t="s">
        <v>753</v>
      </c>
      <c r="N413" s="14" t="s">
        <v>754</v>
      </c>
      <c r="O413" s="14" t="s">
        <v>51</v>
      </c>
      <c r="P413" s="14" t="s">
        <v>51</v>
      </c>
      <c r="Q413" s="14" t="s">
        <v>749</v>
      </c>
      <c r="R413" s="14" t="s">
        <v>63</v>
      </c>
      <c r="S413" s="14" t="s">
        <v>63</v>
      </c>
      <c r="T413" s="14" t="s">
        <v>62</v>
      </c>
      <c r="AR413" s="14" t="s">
        <v>51</v>
      </c>
      <c r="AS413" s="14" t="s">
        <v>51</v>
      </c>
      <c r="AU413" s="14" t="s">
        <v>755</v>
      </c>
      <c r="AV413" s="12">
        <v>170</v>
      </c>
    </row>
    <row r="414" spans="1:48" ht="30" customHeight="1" x14ac:dyDescent="0.3">
      <c r="A414" s="13" t="s">
        <v>756</v>
      </c>
      <c r="B414" s="13" t="s">
        <v>757</v>
      </c>
      <c r="C414" s="13" t="s">
        <v>127</v>
      </c>
      <c r="D414" s="21">
        <v>33</v>
      </c>
      <c r="E414" s="22"/>
      <c r="F414" s="22"/>
      <c r="G414" s="22"/>
      <c r="H414" s="22"/>
      <c r="I414" s="22"/>
      <c r="J414" s="22"/>
      <c r="K414" s="22"/>
      <c r="L414" s="22"/>
      <c r="M414" s="13" t="s">
        <v>758</v>
      </c>
      <c r="N414" s="14" t="s">
        <v>759</v>
      </c>
      <c r="O414" s="14" t="s">
        <v>51</v>
      </c>
      <c r="P414" s="14" t="s">
        <v>51</v>
      </c>
      <c r="Q414" s="14" t="s">
        <v>749</v>
      </c>
      <c r="R414" s="14" t="s">
        <v>63</v>
      </c>
      <c r="S414" s="14" t="s">
        <v>63</v>
      </c>
      <c r="T414" s="14" t="s">
        <v>62</v>
      </c>
      <c r="AR414" s="14" t="s">
        <v>51</v>
      </c>
      <c r="AS414" s="14" t="s">
        <v>51</v>
      </c>
      <c r="AU414" s="14" t="s">
        <v>760</v>
      </c>
      <c r="AV414" s="12">
        <v>171</v>
      </c>
    </row>
    <row r="415" spans="1:48" ht="30" customHeight="1" x14ac:dyDescent="0.3">
      <c r="A415" s="13" t="s">
        <v>761</v>
      </c>
      <c r="B415" s="13" t="s">
        <v>757</v>
      </c>
      <c r="C415" s="13" t="s">
        <v>127</v>
      </c>
      <c r="D415" s="21">
        <v>5</v>
      </c>
      <c r="E415" s="22"/>
      <c r="F415" s="22"/>
      <c r="G415" s="22"/>
      <c r="H415" s="22"/>
      <c r="I415" s="22"/>
      <c r="J415" s="22"/>
      <c r="K415" s="22"/>
      <c r="L415" s="22"/>
      <c r="M415" s="13" t="s">
        <v>762</v>
      </c>
      <c r="N415" s="14" t="s">
        <v>763</v>
      </c>
      <c r="O415" s="14" t="s">
        <v>51</v>
      </c>
      <c r="P415" s="14" t="s">
        <v>51</v>
      </c>
      <c r="Q415" s="14" t="s">
        <v>749</v>
      </c>
      <c r="R415" s="14" t="s">
        <v>63</v>
      </c>
      <c r="S415" s="14" t="s">
        <v>63</v>
      </c>
      <c r="T415" s="14" t="s">
        <v>62</v>
      </c>
      <c r="AR415" s="14" t="s">
        <v>51</v>
      </c>
      <c r="AS415" s="14" t="s">
        <v>51</v>
      </c>
      <c r="AU415" s="14" t="s">
        <v>764</v>
      </c>
      <c r="AV415" s="12">
        <v>172</v>
      </c>
    </row>
    <row r="416" spans="1:48" ht="30" customHeight="1" x14ac:dyDescent="0.3">
      <c r="A416" s="21"/>
      <c r="B416" s="21"/>
      <c r="C416" s="21"/>
      <c r="D416" s="21"/>
      <c r="E416" s="22"/>
      <c r="F416" s="22"/>
      <c r="G416" s="22"/>
      <c r="H416" s="22"/>
      <c r="I416" s="22"/>
      <c r="J416" s="22"/>
      <c r="K416" s="22"/>
      <c r="L416" s="22"/>
      <c r="M416" s="21"/>
    </row>
    <row r="417" spans="1:13" ht="30" customHeight="1" x14ac:dyDescent="0.3">
      <c r="A417" s="21"/>
      <c r="B417" s="21"/>
      <c r="C417" s="21"/>
      <c r="D417" s="21"/>
      <c r="E417" s="22"/>
      <c r="F417" s="22"/>
      <c r="G417" s="22"/>
      <c r="H417" s="22"/>
      <c r="I417" s="22"/>
      <c r="J417" s="22"/>
      <c r="K417" s="22"/>
      <c r="L417" s="22"/>
      <c r="M417" s="21"/>
    </row>
    <row r="418" spans="1:13" ht="30" customHeight="1" x14ac:dyDescent="0.3">
      <c r="A418" s="21"/>
      <c r="B418" s="21"/>
      <c r="C418" s="21"/>
      <c r="D418" s="21"/>
      <c r="E418" s="22"/>
      <c r="F418" s="22"/>
      <c r="G418" s="22"/>
      <c r="H418" s="22"/>
      <c r="I418" s="22"/>
      <c r="J418" s="22"/>
      <c r="K418" s="22"/>
      <c r="L418" s="22"/>
      <c r="M418" s="21"/>
    </row>
    <row r="419" spans="1:13" ht="30" customHeight="1" x14ac:dyDescent="0.3">
      <c r="A419" s="21"/>
      <c r="B419" s="21"/>
      <c r="C419" s="21"/>
      <c r="D419" s="21"/>
      <c r="E419" s="22"/>
      <c r="F419" s="22"/>
      <c r="G419" s="22"/>
      <c r="H419" s="22"/>
      <c r="I419" s="22"/>
      <c r="J419" s="22"/>
      <c r="K419" s="22"/>
      <c r="L419" s="22"/>
      <c r="M419" s="21"/>
    </row>
    <row r="420" spans="1:13" ht="30" customHeight="1" x14ac:dyDescent="0.3">
      <c r="A420" s="21"/>
      <c r="B420" s="21"/>
      <c r="C420" s="21"/>
      <c r="D420" s="21"/>
      <c r="E420" s="22"/>
      <c r="F420" s="22"/>
      <c r="G420" s="22"/>
      <c r="H420" s="22"/>
      <c r="I420" s="22"/>
      <c r="J420" s="22"/>
      <c r="K420" s="22"/>
      <c r="L420" s="22"/>
      <c r="M420" s="21"/>
    </row>
    <row r="421" spans="1:13" ht="30" customHeight="1" x14ac:dyDescent="0.3">
      <c r="A421" s="21"/>
      <c r="B421" s="21"/>
      <c r="C421" s="21"/>
      <c r="D421" s="21"/>
      <c r="E421" s="22"/>
      <c r="F421" s="22"/>
      <c r="G421" s="22"/>
      <c r="H421" s="22"/>
      <c r="I421" s="22"/>
      <c r="J421" s="22"/>
      <c r="K421" s="22"/>
      <c r="L421" s="22"/>
      <c r="M421" s="21"/>
    </row>
    <row r="422" spans="1:13" ht="30" customHeight="1" x14ac:dyDescent="0.3">
      <c r="A422" s="21"/>
      <c r="B422" s="21"/>
      <c r="C422" s="21"/>
      <c r="D422" s="21"/>
      <c r="E422" s="22"/>
      <c r="F422" s="22"/>
      <c r="G422" s="22"/>
      <c r="H422" s="22"/>
      <c r="I422" s="22"/>
      <c r="J422" s="22"/>
      <c r="K422" s="22"/>
      <c r="L422" s="22"/>
      <c r="M422" s="21"/>
    </row>
    <row r="423" spans="1:13" ht="30" customHeight="1" x14ac:dyDescent="0.3">
      <c r="A423" s="21"/>
      <c r="B423" s="21"/>
      <c r="C423" s="21"/>
      <c r="D423" s="21"/>
      <c r="E423" s="22"/>
      <c r="F423" s="22"/>
      <c r="G423" s="22"/>
      <c r="H423" s="22"/>
      <c r="I423" s="22"/>
      <c r="J423" s="22"/>
      <c r="K423" s="22"/>
      <c r="L423" s="22"/>
      <c r="M423" s="21"/>
    </row>
    <row r="424" spans="1:13" ht="30" customHeight="1" x14ac:dyDescent="0.3">
      <c r="A424" s="21"/>
      <c r="B424" s="21"/>
      <c r="C424" s="21"/>
      <c r="D424" s="21"/>
      <c r="E424" s="22"/>
      <c r="F424" s="22"/>
      <c r="G424" s="22"/>
      <c r="H424" s="22"/>
      <c r="I424" s="22"/>
      <c r="J424" s="22"/>
      <c r="K424" s="22"/>
      <c r="L424" s="22"/>
      <c r="M424" s="21"/>
    </row>
    <row r="425" spans="1:13" ht="30" customHeight="1" x14ac:dyDescent="0.3">
      <c r="A425" s="21"/>
      <c r="B425" s="21"/>
      <c r="C425" s="21"/>
      <c r="D425" s="21"/>
      <c r="E425" s="22"/>
      <c r="F425" s="22"/>
      <c r="G425" s="22"/>
      <c r="H425" s="22"/>
      <c r="I425" s="22"/>
      <c r="J425" s="22"/>
      <c r="K425" s="22"/>
      <c r="L425" s="22"/>
      <c r="M425" s="21"/>
    </row>
    <row r="426" spans="1:13" ht="30" customHeight="1" x14ac:dyDescent="0.3">
      <c r="A426" s="21"/>
      <c r="B426" s="21"/>
      <c r="C426" s="21"/>
      <c r="D426" s="21"/>
      <c r="E426" s="22"/>
      <c r="F426" s="22"/>
      <c r="G426" s="22"/>
      <c r="H426" s="22"/>
      <c r="I426" s="22"/>
      <c r="J426" s="22"/>
      <c r="K426" s="22"/>
      <c r="L426" s="22"/>
      <c r="M426" s="21"/>
    </row>
    <row r="427" spans="1:13" ht="30" customHeight="1" x14ac:dyDescent="0.3">
      <c r="A427" s="21"/>
      <c r="B427" s="21"/>
      <c r="C427" s="21"/>
      <c r="D427" s="21"/>
      <c r="E427" s="22"/>
      <c r="F427" s="22"/>
      <c r="G427" s="22"/>
      <c r="H427" s="22"/>
      <c r="I427" s="22"/>
      <c r="J427" s="22"/>
      <c r="K427" s="22"/>
      <c r="L427" s="22"/>
      <c r="M427" s="21"/>
    </row>
    <row r="428" spans="1:13" ht="30" customHeight="1" x14ac:dyDescent="0.3">
      <c r="A428" s="21"/>
      <c r="B428" s="21"/>
      <c r="C428" s="21"/>
      <c r="D428" s="21"/>
      <c r="E428" s="22"/>
      <c r="F428" s="22"/>
      <c r="G428" s="22"/>
      <c r="H428" s="22"/>
      <c r="I428" s="22"/>
      <c r="J428" s="22"/>
      <c r="K428" s="22"/>
      <c r="L428" s="22"/>
      <c r="M428" s="21"/>
    </row>
    <row r="429" spans="1:13" ht="30" customHeight="1" x14ac:dyDescent="0.3">
      <c r="A429" s="21"/>
      <c r="B429" s="21"/>
      <c r="C429" s="21"/>
      <c r="D429" s="21"/>
      <c r="E429" s="22"/>
      <c r="F429" s="22"/>
      <c r="G429" s="22"/>
      <c r="H429" s="22"/>
      <c r="I429" s="22"/>
      <c r="J429" s="22"/>
      <c r="K429" s="22"/>
      <c r="L429" s="22"/>
      <c r="M429" s="21"/>
    </row>
    <row r="430" spans="1:13" ht="30" customHeight="1" x14ac:dyDescent="0.3">
      <c r="A430" s="21"/>
      <c r="B430" s="21"/>
      <c r="C430" s="21"/>
      <c r="D430" s="21"/>
      <c r="E430" s="22"/>
      <c r="F430" s="22"/>
      <c r="G430" s="22"/>
      <c r="H430" s="22"/>
      <c r="I430" s="22"/>
      <c r="J430" s="22"/>
      <c r="K430" s="22"/>
      <c r="L430" s="22"/>
      <c r="M430" s="21"/>
    </row>
    <row r="431" spans="1:13" ht="30" customHeight="1" x14ac:dyDescent="0.3">
      <c r="A431" s="21"/>
      <c r="B431" s="21"/>
      <c r="C431" s="21"/>
      <c r="D431" s="21"/>
      <c r="E431" s="22"/>
      <c r="F431" s="22"/>
      <c r="G431" s="22"/>
      <c r="H431" s="22"/>
      <c r="I431" s="22"/>
      <c r="J431" s="22"/>
      <c r="K431" s="22"/>
      <c r="L431" s="22"/>
      <c r="M431" s="21"/>
    </row>
    <row r="432" spans="1:13" ht="30" customHeight="1" x14ac:dyDescent="0.3">
      <c r="A432" s="21"/>
      <c r="B432" s="21"/>
      <c r="C432" s="21"/>
      <c r="D432" s="21"/>
      <c r="E432" s="22"/>
      <c r="F432" s="22"/>
      <c r="G432" s="22"/>
      <c r="H432" s="22"/>
      <c r="I432" s="22"/>
      <c r="J432" s="22"/>
      <c r="K432" s="22"/>
      <c r="L432" s="22"/>
      <c r="M432" s="21"/>
    </row>
    <row r="433" spans="1:48" ht="30" customHeight="1" x14ac:dyDescent="0.3">
      <c r="A433" s="21"/>
      <c r="B433" s="21"/>
      <c r="C433" s="21"/>
      <c r="D433" s="21"/>
      <c r="E433" s="22"/>
      <c r="F433" s="22"/>
      <c r="G433" s="22"/>
      <c r="H433" s="22"/>
      <c r="I433" s="22"/>
      <c r="J433" s="22"/>
      <c r="K433" s="22"/>
      <c r="L433" s="22"/>
      <c r="M433" s="21"/>
    </row>
    <row r="434" spans="1:48" ht="30" customHeight="1" x14ac:dyDescent="0.3">
      <c r="A434" s="21"/>
      <c r="B434" s="21"/>
      <c r="C434" s="21"/>
      <c r="D434" s="21"/>
      <c r="E434" s="22"/>
      <c r="F434" s="22"/>
      <c r="G434" s="22"/>
      <c r="H434" s="22"/>
      <c r="I434" s="22"/>
      <c r="J434" s="22"/>
      <c r="K434" s="22"/>
      <c r="L434" s="22"/>
      <c r="M434" s="21"/>
    </row>
    <row r="435" spans="1:48" ht="30" customHeight="1" x14ac:dyDescent="0.3">
      <c r="A435" s="13" t="s">
        <v>121</v>
      </c>
      <c r="B435" s="21"/>
      <c r="C435" s="21"/>
      <c r="D435" s="21"/>
      <c r="E435" s="22"/>
      <c r="F435" s="22"/>
      <c r="G435" s="22"/>
      <c r="H435" s="22"/>
      <c r="I435" s="22"/>
      <c r="J435" s="22"/>
      <c r="K435" s="22"/>
      <c r="L435" s="22"/>
      <c r="M435" s="21"/>
      <c r="N435" s="12" t="s">
        <v>122</v>
      </c>
    </row>
    <row r="436" spans="1:48" ht="30" customHeight="1" x14ac:dyDescent="0.3">
      <c r="A436" s="13" t="s">
        <v>765</v>
      </c>
      <c r="B436" s="13" t="s">
        <v>51</v>
      </c>
      <c r="C436" s="21"/>
      <c r="D436" s="21"/>
      <c r="E436" s="22"/>
      <c r="F436" s="22"/>
      <c r="G436" s="22"/>
      <c r="H436" s="22"/>
      <c r="I436" s="22"/>
      <c r="J436" s="22"/>
      <c r="K436" s="22"/>
      <c r="L436" s="22"/>
      <c r="M436" s="21"/>
      <c r="Q436" s="14" t="s">
        <v>766</v>
      </c>
    </row>
    <row r="437" spans="1:48" ht="30" customHeight="1" x14ac:dyDescent="0.3">
      <c r="A437" s="13" t="s">
        <v>767</v>
      </c>
      <c r="B437" s="13" t="s">
        <v>768</v>
      </c>
      <c r="C437" s="13" t="s">
        <v>216</v>
      </c>
      <c r="D437" s="21">
        <v>-1.1599999999999999</v>
      </c>
      <c r="E437" s="22"/>
      <c r="F437" s="22"/>
      <c r="G437" s="22"/>
      <c r="H437" s="22"/>
      <c r="I437" s="22"/>
      <c r="J437" s="22"/>
      <c r="K437" s="22"/>
      <c r="L437" s="22"/>
      <c r="M437" s="13" t="s">
        <v>769</v>
      </c>
      <c r="N437" s="14" t="s">
        <v>770</v>
      </c>
      <c r="O437" s="14" t="s">
        <v>51</v>
      </c>
      <c r="P437" s="14" t="s">
        <v>51</v>
      </c>
      <c r="Q437" s="14" t="s">
        <v>766</v>
      </c>
      <c r="R437" s="14" t="s">
        <v>63</v>
      </c>
      <c r="S437" s="14" t="s">
        <v>63</v>
      </c>
      <c r="T437" s="14" t="s">
        <v>62</v>
      </c>
      <c r="AR437" s="14" t="s">
        <v>51</v>
      </c>
      <c r="AS437" s="14" t="s">
        <v>51</v>
      </c>
      <c r="AU437" s="14" t="s">
        <v>771</v>
      </c>
      <c r="AV437" s="12">
        <v>174</v>
      </c>
    </row>
    <row r="438" spans="1:48" ht="30" customHeight="1" x14ac:dyDescent="0.3">
      <c r="A438" s="21"/>
      <c r="B438" s="21"/>
      <c r="C438" s="21"/>
      <c r="D438" s="21"/>
      <c r="E438" s="22"/>
      <c r="F438" s="22"/>
      <c r="G438" s="22"/>
      <c r="H438" s="22"/>
      <c r="I438" s="22"/>
      <c r="J438" s="22"/>
      <c r="K438" s="22"/>
      <c r="L438" s="22"/>
      <c r="M438" s="21"/>
    </row>
    <row r="439" spans="1:48" ht="30" customHeight="1" x14ac:dyDescent="0.3">
      <c r="A439" s="21"/>
      <c r="B439" s="21"/>
      <c r="C439" s="21"/>
      <c r="D439" s="21"/>
      <c r="E439" s="22"/>
      <c r="F439" s="22"/>
      <c r="G439" s="22"/>
      <c r="H439" s="22"/>
      <c r="I439" s="22"/>
      <c r="J439" s="22"/>
      <c r="K439" s="22"/>
      <c r="L439" s="22"/>
      <c r="M439" s="21"/>
    </row>
    <row r="440" spans="1:48" ht="30" customHeight="1" x14ac:dyDescent="0.3">
      <c r="A440" s="21"/>
      <c r="B440" s="21"/>
      <c r="C440" s="21"/>
      <c r="D440" s="21"/>
      <c r="E440" s="22"/>
      <c r="F440" s="22"/>
      <c r="G440" s="22"/>
      <c r="H440" s="22"/>
      <c r="I440" s="22"/>
      <c r="J440" s="22"/>
      <c r="K440" s="22"/>
      <c r="L440" s="22"/>
      <c r="M440" s="21"/>
    </row>
    <row r="441" spans="1:48" ht="30" customHeight="1" x14ac:dyDescent="0.3">
      <c r="A441" s="21"/>
      <c r="B441" s="21"/>
      <c r="C441" s="21"/>
      <c r="D441" s="21"/>
      <c r="E441" s="22"/>
      <c r="F441" s="22"/>
      <c r="G441" s="22"/>
      <c r="H441" s="22"/>
      <c r="I441" s="22"/>
      <c r="J441" s="22"/>
      <c r="K441" s="22"/>
      <c r="L441" s="22"/>
      <c r="M441" s="21"/>
    </row>
    <row r="442" spans="1:48" ht="30" customHeight="1" x14ac:dyDescent="0.3">
      <c r="A442" s="21"/>
      <c r="B442" s="21"/>
      <c r="C442" s="21"/>
      <c r="D442" s="21"/>
      <c r="E442" s="22"/>
      <c r="F442" s="22"/>
      <c r="G442" s="22"/>
      <c r="H442" s="22"/>
      <c r="I442" s="22"/>
      <c r="J442" s="22"/>
      <c r="K442" s="22"/>
      <c r="L442" s="22"/>
      <c r="M442" s="21"/>
    </row>
    <row r="443" spans="1:48" ht="30" customHeight="1" x14ac:dyDescent="0.3">
      <c r="A443" s="21"/>
      <c r="B443" s="21"/>
      <c r="C443" s="21"/>
      <c r="D443" s="21"/>
      <c r="E443" s="22"/>
      <c r="F443" s="22"/>
      <c r="G443" s="22"/>
      <c r="H443" s="22"/>
      <c r="I443" s="22"/>
      <c r="J443" s="22"/>
      <c r="K443" s="22"/>
      <c r="L443" s="22"/>
      <c r="M443" s="21"/>
    </row>
    <row r="444" spans="1:48" ht="30" customHeight="1" x14ac:dyDescent="0.3">
      <c r="A444" s="21"/>
      <c r="B444" s="21"/>
      <c r="C444" s="21"/>
      <c r="D444" s="21"/>
      <c r="E444" s="22"/>
      <c r="F444" s="22"/>
      <c r="G444" s="22"/>
      <c r="H444" s="22"/>
      <c r="I444" s="22"/>
      <c r="J444" s="22"/>
      <c r="K444" s="22"/>
      <c r="L444" s="22"/>
      <c r="M444" s="21"/>
    </row>
    <row r="445" spans="1:48" ht="30" customHeight="1" x14ac:dyDescent="0.3">
      <c r="A445" s="21"/>
      <c r="B445" s="21"/>
      <c r="C445" s="21"/>
      <c r="D445" s="21"/>
      <c r="E445" s="22"/>
      <c r="F445" s="22"/>
      <c r="G445" s="22"/>
      <c r="H445" s="22"/>
      <c r="I445" s="22"/>
      <c r="J445" s="22"/>
      <c r="K445" s="22"/>
      <c r="L445" s="22"/>
      <c r="M445" s="21"/>
    </row>
    <row r="446" spans="1:48" ht="30" customHeight="1" x14ac:dyDescent="0.3">
      <c r="A446" s="21"/>
      <c r="B446" s="21"/>
      <c r="C446" s="21"/>
      <c r="D446" s="21"/>
      <c r="E446" s="22"/>
      <c r="F446" s="22"/>
      <c r="G446" s="22"/>
      <c r="H446" s="22"/>
      <c r="I446" s="22"/>
      <c r="J446" s="22"/>
      <c r="K446" s="22"/>
      <c r="L446" s="22"/>
      <c r="M446" s="21"/>
    </row>
    <row r="447" spans="1:48" ht="30" customHeight="1" x14ac:dyDescent="0.3">
      <c r="A447" s="21"/>
      <c r="B447" s="21"/>
      <c r="C447" s="21"/>
      <c r="D447" s="21"/>
      <c r="E447" s="22"/>
      <c r="F447" s="22"/>
      <c r="G447" s="22"/>
      <c r="H447" s="22"/>
      <c r="I447" s="22"/>
      <c r="J447" s="22"/>
      <c r="K447" s="22"/>
      <c r="L447" s="22"/>
      <c r="M447" s="21"/>
    </row>
    <row r="448" spans="1:48" ht="30" customHeight="1" x14ac:dyDescent="0.3">
      <c r="A448" s="21"/>
      <c r="B448" s="21"/>
      <c r="C448" s="21"/>
      <c r="D448" s="21"/>
      <c r="E448" s="22"/>
      <c r="F448" s="22"/>
      <c r="G448" s="22"/>
      <c r="H448" s="22"/>
      <c r="I448" s="22"/>
      <c r="J448" s="22"/>
      <c r="K448" s="22"/>
      <c r="L448" s="22"/>
      <c r="M448" s="21"/>
    </row>
    <row r="449" spans="1:48" ht="30" customHeight="1" x14ac:dyDescent="0.3">
      <c r="A449" s="21"/>
      <c r="B449" s="21"/>
      <c r="C449" s="21"/>
      <c r="D449" s="21"/>
      <c r="E449" s="22"/>
      <c r="F449" s="22"/>
      <c r="G449" s="22"/>
      <c r="H449" s="22"/>
      <c r="I449" s="22"/>
      <c r="J449" s="22"/>
      <c r="K449" s="22"/>
      <c r="L449" s="22"/>
      <c r="M449" s="21"/>
    </row>
    <row r="450" spans="1:48" ht="30" customHeight="1" x14ac:dyDescent="0.3">
      <c r="A450" s="21"/>
      <c r="B450" s="21"/>
      <c r="C450" s="21"/>
      <c r="D450" s="21"/>
      <c r="E450" s="22"/>
      <c r="F450" s="22"/>
      <c r="G450" s="22"/>
      <c r="H450" s="22"/>
      <c r="I450" s="22"/>
      <c r="J450" s="22"/>
      <c r="K450" s="22"/>
      <c r="L450" s="22"/>
      <c r="M450" s="21"/>
    </row>
    <row r="451" spans="1:48" ht="30" customHeight="1" x14ac:dyDescent="0.3">
      <c r="A451" s="21"/>
      <c r="B451" s="21"/>
      <c r="C451" s="21"/>
      <c r="D451" s="21"/>
      <c r="E451" s="22"/>
      <c r="F451" s="22"/>
      <c r="G451" s="22"/>
      <c r="H451" s="22"/>
      <c r="I451" s="22"/>
      <c r="J451" s="22"/>
      <c r="K451" s="22"/>
      <c r="L451" s="22"/>
      <c r="M451" s="21"/>
    </row>
    <row r="452" spans="1:48" ht="30" customHeight="1" x14ac:dyDescent="0.3">
      <c r="A452" s="21"/>
      <c r="B452" s="21"/>
      <c r="C452" s="21"/>
      <c r="D452" s="21"/>
      <c r="E452" s="22"/>
      <c r="F452" s="22"/>
      <c r="G452" s="22"/>
      <c r="H452" s="22"/>
      <c r="I452" s="22"/>
      <c r="J452" s="22"/>
      <c r="K452" s="22"/>
      <c r="L452" s="22"/>
      <c r="M452" s="21"/>
    </row>
    <row r="453" spans="1:48" ht="30" customHeight="1" x14ac:dyDescent="0.3">
      <c r="A453" s="21"/>
      <c r="B453" s="21"/>
      <c r="C453" s="21"/>
      <c r="D453" s="21"/>
      <c r="E453" s="22"/>
      <c r="F453" s="22"/>
      <c r="G453" s="22"/>
      <c r="H453" s="22"/>
      <c r="I453" s="22"/>
      <c r="J453" s="22"/>
      <c r="K453" s="22"/>
      <c r="L453" s="22"/>
      <c r="M453" s="21"/>
    </row>
    <row r="454" spans="1:48" ht="30" customHeight="1" x14ac:dyDescent="0.3">
      <c r="A454" s="21"/>
      <c r="B454" s="21"/>
      <c r="C454" s="21"/>
      <c r="D454" s="21"/>
      <c r="E454" s="22"/>
      <c r="F454" s="22"/>
      <c r="G454" s="22"/>
      <c r="H454" s="22"/>
      <c r="I454" s="22"/>
      <c r="J454" s="22"/>
      <c r="K454" s="22"/>
      <c r="L454" s="22"/>
      <c r="M454" s="21"/>
    </row>
    <row r="455" spans="1:48" ht="30" customHeight="1" x14ac:dyDescent="0.3">
      <c r="A455" s="21"/>
      <c r="B455" s="21"/>
      <c r="C455" s="21"/>
      <c r="D455" s="21"/>
      <c r="E455" s="22"/>
      <c r="F455" s="22"/>
      <c r="G455" s="22"/>
      <c r="H455" s="22"/>
      <c r="I455" s="22"/>
      <c r="J455" s="22"/>
      <c r="K455" s="22"/>
      <c r="L455" s="22"/>
      <c r="M455" s="21"/>
    </row>
    <row r="456" spans="1:48" ht="30" customHeight="1" x14ac:dyDescent="0.3">
      <c r="A456" s="21"/>
      <c r="B456" s="21"/>
      <c r="C456" s="21"/>
      <c r="D456" s="21"/>
      <c r="E456" s="22"/>
      <c r="F456" s="22"/>
      <c r="G456" s="22"/>
      <c r="H456" s="22"/>
      <c r="I456" s="22"/>
      <c r="J456" s="22"/>
      <c r="K456" s="22"/>
      <c r="L456" s="22"/>
      <c r="M456" s="21"/>
    </row>
    <row r="457" spans="1:48" ht="30" customHeight="1" x14ac:dyDescent="0.3">
      <c r="A457" s="21"/>
      <c r="B457" s="21"/>
      <c r="C457" s="21"/>
      <c r="D457" s="21"/>
      <c r="E457" s="22"/>
      <c r="F457" s="22"/>
      <c r="G457" s="22"/>
      <c r="H457" s="22"/>
      <c r="I457" s="22"/>
      <c r="J457" s="22"/>
      <c r="K457" s="22"/>
      <c r="L457" s="22"/>
      <c r="M457" s="21"/>
    </row>
    <row r="458" spans="1:48" ht="30" customHeight="1" x14ac:dyDescent="0.3">
      <c r="A458" s="21"/>
      <c r="B458" s="21"/>
      <c r="C458" s="21"/>
      <c r="D458" s="21"/>
      <c r="E458" s="22"/>
      <c r="F458" s="22"/>
      <c r="G458" s="22"/>
      <c r="H458" s="22"/>
      <c r="I458" s="22"/>
      <c r="J458" s="22"/>
      <c r="K458" s="22"/>
      <c r="L458" s="22"/>
      <c r="M458" s="21"/>
    </row>
    <row r="459" spans="1:48" ht="30" customHeight="1" x14ac:dyDescent="0.3">
      <c r="A459" s="13" t="s">
        <v>121</v>
      </c>
      <c r="B459" s="21"/>
      <c r="C459" s="21"/>
      <c r="D459" s="21"/>
      <c r="E459" s="22"/>
      <c r="F459" s="22"/>
      <c r="G459" s="22"/>
      <c r="H459" s="22"/>
      <c r="I459" s="22"/>
      <c r="J459" s="22"/>
      <c r="K459" s="22"/>
      <c r="L459" s="22"/>
      <c r="M459" s="21"/>
      <c r="N459" s="12" t="s">
        <v>122</v>
      </c>
    </row>
    <row r="460" spans="1:48" ht="30" customHeight="1" x14ac:dyDescent="0.3">
      <c r="A460" s="13" t="s">
        <v>772</v>
      </c>
      <c r="B460" s="13" t="s">
        <v>51</v>
      </c>
      <c r="C460" s="21"/>
      <c r="D460" s="21"/>
      <c r="E460" s="22"/>
      <c r="F460" s="22"/>
      <c r="G460" s="22"/>
      <c r="H460" s="22"/>
      <c r="I460" s="22"/>
      <c r="J460" s="22"/>
      <c r="K460" s="22"/>
      <c r="L460" s="22"/>
      <c r="M460" s="21"/>
      <c r="Q460" s="14" t="s">
        <v>773</v>
      </c>
    </row>
    <row r="461" spans="1:48" ht="30" customHeight="1" x14ac:dyDescent="0.3">
      <c r="A461" s="13" t="s">
        <v>774</v>
      </c>
      <c r="B461" s="13" t="s">
        <v>775</v>
      </c>
      <c r="C461" s="13" t="s">
        <v>216</v>
      </c>
      <c r="D461" s="21">
        <v>29.19</v>
      </c>
      <c r="E461" s="22"/>
      <c r="F461" s="22"/>
      <c r="G461" s="22"/>
      <c r="H461" s="22"/>
      <c r="I461" s="22"/>
      <c r="J461" s="22"/>
      <c r="K461" s="22"/>
      <c r="L461" s="22"/>
      <c r="M461" s="13" t="s">
        <v>776</v>
      </c>
      <c r="N461" s="14" t="s">
        <v>777</v>
      </c>
      <c r="O461" s="14" t="s">
        <v>51</v>
      </c>
      <c r="P461" s="14" t="s">
        <v>51</v>
      </c>
      <c r="Q461" s="14" t="s">
        <v>773</v>
      </c>
      <c r="R461" s="14" t="s">
        <v>63</v>
      </c>
      <c r="S461" s="14" t="s">
        <v>62</v>
      </c>
      <c r="T461" s="14" t="s">
        <v>63</v>
      </c>
      <c r="AR461" s="14" t="s">
        <v>51</v>
      </c>
      <c r="AS461" s="14" t="s">
        <v>51</v>
      </c>
      <c r="AU461" s="14" t="s">
        <v>778</v>
      </c>
      <c r="AV461" s="12">
        <v>176</v>
      </c>
    </row>
    <row r="462" spans="1:48" ht="30" customHeight="1" x14ac:dyDescent="0.3">
      <c r="A462" s="13" t="s">
        <v>774</v>
      </c>
      <c r="B462" s="13" t="s">
        <v>779</v>
      </c>
      <c r="C462" s="13" t="s">
        <v>216</v>
      </c>
      <c r="D462" s="21">
        <v>29.19</v>
      </c>
      <c r="E462" s="22"/>
      <c r="F462" s="22"/>
      <c r="G462" s="22"/>
      <c r="H462" s="22"/>
      <c r="I462" s="22"/>
      <c r="J462" s="22"/>
      <c r="K462" s="22"/>
      <c r="L462" s="22"/>
      <c r="M462" s="13" t="s">
        <v>780</v>
      </c>
      <c r="N462" s="14" t="s">
        <v>781</v>
      </c>
      <c r="O462" s="14" t="s">
        <v>51</v>
      </c>
      <c r="P462" s="14" t="s">
        <v>51</v>
      </c>
      <c r="Q462" s="14" t="s">
        <v>773</v>
      </c>
      <c r="R462" s="14" t="s">
        <v>63</v>
      </c>
      <c r="S462" s="14" t="s">
        <v>62</v>
      </c>
      <c r="T462" s="14" t="s">
        <v>63</v>
      </c>
      <c r="AR462" s="14" t="s">
        <v>51</v>
      </c>
      <c r="AS462" s="14" t="s">
        <v>51</v>
      </c>
      <c r="AU462" s="14" t="s">
        <v>782</v>
      </c>
      <c r="AV462" s="12">
        <v>177</v>
      </c>
    </row>
    <row r="463" spans="1:48" ht="30" customHeight="1" x14ac:dyDescent="0.3">
      <c r="A463" s="13" t="s">
        <v>783</v>
      </c>
      <c r="B463" s="13" t="s">
        <v>784</v>
      </c>
      <c r="C463" s="13" t="s">
        <v>785</v>
      </c>
      <c r="D463" s="21">
        <v>1</v>
      </c>
      <c r="E463" s="22"/>
      <c r="F463" s="22"/>
      <c r="G463" s="22"/>
      <c r="H463" s="22"/>
      <c r="I463" s="22"/>
      <c r="J463" s="22"/>
      <c r="K463" s="22"/>
      <c r="L463" s="22"/>
      <c r="M463" s="13" t="s">
        <v>786</v>
      </c>
      <c r="N463" s="14" t="s">
        <v>787</v>
      </c>
      <c r="O463" s="14" t="s">
        <v>51</v>
      </c>
      <c r="P463" s="14" t="s">
        <v>51</v>
      </c>
      <c r="Q463" s="14" t="s">
        <v>773</v>
      </c>
      <c r="R463" s="14" t="s">
        <v>62</v>
      </c>
      <c r="S463" s="14" t="s">
        <v>63</v>
      </c>
      <c r="T463" s="14" t="s">
        <v>63</v>
      </c>
      <c r="AR463" s="14" t="s">
        <v>51</v>
      </c>
      <c r="AS463" s="14" t="s">
        <v>51</v>
      </c>
      <c r="AU463" s="14" t="s">
        <v>788</v>
      </c>
      <c r="AV463" s="12">
        <v>178</v>
      </c>
    </row>
    <row r="464" spans="1:48" ht="30" customHeight="1" x14ac:dyDescent="0.3">
      <c r="A464" s="21"/>
      <c r="B464" s="21"/>
      <c r="C464" s="21"/>
      <c r="D464" s="21"/>
      <c r="E464" s="22"/>
      <c r="F464" s="22"/>
      <c r="G464" s="22"/>
      <c r="H464" s="22"/>
      <c r="I464" s="22"/>
      <c r="J464" s="22"/>
      <c r="K464" s="22"/>
      <c r="L464" s="22"/>
      <c r="M464" s="21"/>
    </row>
    <row r="465" spans="1:13" ht="30" customHeight="1" x14ac:dyDescent="0.3">
      <c r="A465" s="21"/>
      <c r="B465" s="21"/>
      <c r="C465" s="21"/>
      <c r="D465" s="21"/>
      <c r="E465" s="22"/>
      <c r="F465" s="22"/>
      <c r="G465" s="22"/>
      <c r="H465" s="22"/>
      <c r="I465" s="22"/>
      <c r="J465" s="22"/>
      <c r="K465" s="22"/>
      <c r="L465" s="22"/>
      <c r="M465" s="21"/>
    </row>
    <row r="466" spans="1:13" ht="30" customHeight="1" x14ac:dyDescent="0.3">
      <c r="A466" s="21"/>
      <c r="B466" s="21"/>
      <c r="C466" s="21"/>
      <c r="D466" s="21"/>
      <c r="E466" s="22"/>
      <c r="F466" s="22"/>
      <c r="G466" s="22"/>
      <c r="H466" s="22"/>
      <c r="I466" s="22"/>
      <c r="J466" s="22"/>
      <c r="K466" s="22"/>
      <c r="L466" s="22"/>
      <c r="M466" s="21"/>
    </row>
    <row r="467" spans="1:13" ht="30" customHeight="1" x14ac:dyDescent="0.3">
      <c r="A467" s="21"/>
      <c r="B467" s="21"/>
      <c r="C467" s="21"/>
      <c r="D467" s="21"/>
      <c r="E467" s="22"/>
      <c r="F467" s="22"/>
      <c r="G467" s="22"/>
      <c r="H467" s="22"/>
      <c r="I467" s="22"/>
      <c r="J467" s="22"/>
      <c r="K467" s="22"/>
      <c r="L467" s="22"/>
      <c r="M467" s="21"/>
    </row>
    <row r="468" spans="1:13" ht="30" customHeight="1" x14ac:dyDescent="0.3">
      <c r="A468" s="21"/>
      <c r="B468" s="21"/>
      <c r="C468" s="21"/>
      <c r="D468" s="21"/>
      <c r="E468" s="22"/>
      <c r="F468" s="22"/>
      <c r="G468" s="22"/>
      <c r="H468" s="22"/>
      <c r="I468" s="22"/>
      <c r="J468" s="22"/>
      <c r="K468" s="22"/>
      <c r="L468" s="22"/>
      <c r="M468" s="21"/>
    </row>
    <row r="469" spans="1:13" ht="30" customHeight="1" x14ac:dyDescent="0.3">
      <c r="A469" s="21"/>
      <c r="B469" s="21"/>
      <c r="C469" s="21"/>
      <c r="D469" s="21"/>
      <c r="E469" s="22"/>
      <c r="F469" s="22"/>
      <c r="G469" s="22"/>
      <c r="H469" s="22"/>
      <c r="I469" s="22"/>
      <c r="J469" s="22"/>
      <c r="K469" s="22"/>
      <c r="L469" s="22"/>
      <c r="M469" s="21"/>
    </row>
    <row r="470" spans="1:13" ht="30" customHeight="1" x14ac:dyDescent="0.3">
      <c r="A470" s="21"/>
      <c r="B470" s="21"/>
      <c r="C470" s="21"/>
      <c r="D470" s="21"/>
      <c r="E470" s="22"/>
      <c r="F470" s="22"/>
      <c r="G470" s="22"/>
      <c r="H470" s="22"/>
      <c r="I470" s="22"/>
      <c r="J470" s="22"/>
      <c r="K470" s="22"/>
      <c r="L470" s="22"/>
      <c r="M470" s="21"/>
    </row>
    <row r="471" spans="1:13" ht="30" customHeight="1" x14ac:dyDescent="0.3">
      <c r="A471" s="21"/>
      <c r="B471" s="21"/>
      <c r="C471" s="21"/>
      <c r="D471" s="21"/>
      <c r="E471" s="22"/>
      <c r="F471" s="22"/>
      <c r="G471" s="22"/>
      <c r="H471" s="22"/>
      <c r="I471" s="22"/>
      <c r="J471" s="22"/>
      <c r="K471" s="22"/>
      <c r="L471" s="22"/>
      <c r="M471" s="21"/>
    </row>
    <row r="472" spans="1:13" ht="30" customHeight="1" x14ac:dyDescent="0.3">
      <c r="A472" s="21"/>
      <c r="B472" s="21"/>
      <c r="C472" s="21"/>
      <c r="D472" s="21"/>
      <c r="E472" s="22"/>
      <c r="F472" s="22"/>
      <c r="G472" s="22"/>
      <c r="H472" s="22"/>
      <c r="I472" s="22"/>
      <c r="J472" s="22"/>
      <c r="K472" s="22"/>
      <c r="L472" s="22"/>
      <c r="M472" s="21"/>
    </row>
    <row r="473" spans="1:13" ht="30" customHeight="1" x14ac:dyDescent="0.3">
      <c r="A473" s="21"/>
      <c r="B473" s="21"/>
      <c r="C473" s="21"/>
      <c r="D473" s="21"/>
      <c r="E473" s="22"/>
      <c r="F473" s="22"/>
      <c r="G473" s="22"/>
      <c r="H473" s="22"/>
      <c r="I473" s="22"/>
      <c r="J473" s="22"/>
      <c r="K473" s="22"/>
      <c r="L473" s="22"/>
      <c r="M473" s="21"/>
    </row>
    <row r="474" spans="1:13" ht="30" customHeight="1" x14ac:dyDescent="0.3">
      <c r="A474" s="21"/>
      <c r="B474" s="21"/>
      <c r="C474" s="21"/>
      <c r="D474" s="21"/>
      <c r="E474" s="22"/>
      <c r="F474" s="22"/>
      <c r="G474" s="22"/>
      <c r="H474" s="22"/>
      <c r="I474" s="22"/>
      <c r="J474" s="22"/>
      <c r="K474" s="22"/>
      <c r="L474" s="22"/>
      <c r="M474" s="21"/>
    </row>
    <row r="475" spans="1:13" ht="30" customHeight="1" x14ac:dyDescent="0.3">
      <c r="A475" s="21"/>
      <c r="B475" s="21"/>
      <c r="C475" s="21"/>
      <c r="D475" s="21"/>
      <c r="E475" s="22"/>
      <c r="F475" s="22"/>
      <c r="G475" s="22"/>
      <c r="H475" s="22"/>
      <c r="I475" s="22"/>
      <c r="J475" s="22"/>
      <c r="K475" s="22"/>
      <c r="L475" s="22"/>
      <c r="M475" s="21"/>
    </row>
    <row r="476" spans="1:13" ht="30" customHeight="1" x14ac:dyDescent="0.3">
      <c r="A476" s="21"/>
      <c r="B476" s="21"/>
      <c r="C476" s="21"/>
      <c r="D476" s="21"/>
      <c r="E476" s="22"/>
      <c r="F476" s="22"/>
      <c r="G476" s="22"/>
      <c r="H476" s="22"/>
      <c r="I476" s="22"/>
      <c r="J476" s="22"/>
      <c r="K476" s="22"/>
      <c r="L476" s="22"/>
      <c r="M476" s="21"/>
    </row>
    <row r="477" spans="1:13" ht="30" customHeight="1" x14ac:dyDescent="0.3">
      <c r="A477" s="21"/>
      <c r="B477" s="21"/>
      <c r="C477" s="21"/>
      <c r="D477" s="21"/>
      <c r="E477" s="22"/>
      <c r="F477" s="22"/>
      <c r="G477" s="22"/>
      <c r="H477" s="22"/>
      <c r="I477" s="22"/>
      <c r="J477" s="22"/>
      <c r="K477" s="22"/>
      <c r="L477" s="22"/>
      <c r="M477" s="21"/>
    </row>
    <row r="478" spans="1:13" ht="30" customHeight="1" x14ac:dyDescent="0.3">
      <c r="A478" s="21"/>
      <c r="B478" s="21"/>
      <c r="C478" s="21"/>
      <c r="D478" s="21"/>
      <c r="E478" s="22"/>
      <c r="F478" s="22"/>
      <c r="G478" s="22"/>
      <c r="H478" s="22"/>
      <c r="I478" s="22"/>
      <c r="J478" s="22"/>
      <c r="K478" s="22"/>
      <c r="L478" s="22"/>
      <c r="M478" s="21"/>
    </row>
    <row r="479" spans="1:13" ht="30" customHeight="1" x14ac:dyDescent="0.3">
      <c r="A479" s="21"/>
      <c r="B479" s="21"/>
      <c r="C479" s="21"/>
      <c r="D479" s="21"/>
      <c r="E479" s="22"/>
      <c r="F479" s="22"/>
      <c r="G479" s="22"/>
      <c r="H479" s="22"/>
      <c r="I479" s="22"/>
      <c r="J479" s="22"/>
      <c r="K479" s="22"/>
      <c r="L479" s="22"/>
      <c r="M479" s="21"/>
    </row>
    <row r="480" spans="1:13" ht="30" customHeight="1" x14ac:dyDescent="0.3">
      <c r="A480" s="21"/>
      <c r="B480" s="21"/>
      <c r="C480" s="21"/>
      <c r="D480" s="21"/>
      <c r="E480" s="22"/>
      <c r="F480" s="22"/>
      <c r="G480" s="22"/>
      <c r="H480" s="22"/>
      <c r="I480" s="22"/>
      <c r="J480" s="22"/>
      <c r="K480" s="22"/>
      <c r="L480" s="22"/>
      <c r="M480" s="21"/>
    </row>
    <row r="481" spans="1:48" ht="30" customHeight="1" x14ac:dyDescent="0.3">
      <c r="A481" s="21"/>
      <c r="B481" s="21"/>
      <c r="C481" s="21"/>
      <c r="D481" s="21"/>
      <c r="E481" s="22"/>
      <c r="F481" s="22"/>
      <c r="G481" s="22"/>
      <c r="H481" s="22"/>
      <c r="I481" s="22"/>
      <c r="J481" s="22"/>
      <c r="K481" s="22"/>
      <c r="L481" s="22"/>
      <c r="M481" s="21"/>
    </row>
    <row r="482" spans="1:48" ht="30" customHeight="1" x14ac:dyDescent="0.3">
      <c r="A482" s="21"/>
      <c r="B482" s="21"/>
      <c r="C482" s="21"/>
      <c r="D482" s="21"/>
      <c r="E482" s="22"/>
      <c r="F482" s="22"/>
      <c r="G482" s="22"/>
      <c r="H482" s="22"/>
      <c r="I482" s="22"/>
      <c r="J482" s="22"/>
      <c r="K482" s="22"/>
      <c r="L482" s="22"/>
      <c r="M482" s="21"/>
    </row>
    <row r="483" spans="1:48" ht="30" customHeight="1" x14ac:dyDescent="0.3">
      <c r="A483" s="13" t="s">
        <v>121</v>
      </c>
      <c r="B483" s="21"/>
      <c r="C483" s="21"/>
      <c r="D483" s="21"/>
      <c r="E483" s="22"/>
      <c r="F483" s="22"/>
      <c r="G483" s="22"/>
      <c r="H483" s="22"/>
      <c r="I483" s="22"/>
      <c r="J483" s="22"/>
      <c r="K483" s="22"/>
      <c r="L483" s="22"/>
      <c r="M483" s="21"/>
      <c r="N483" s="12" t="s">
        <v>122</v>
      </c>
    </row>
    <row r="484" spans="1:48" ht="30" customHeight="1" x14ac:dyDescent="0.3">
      <c r="A484" s="23" t="s">
        <v>789</v>
      </c>
      <c r="B484" s="23" t="s">
        <v>51</v>
      </c>
      <c r="C484" s="24"/>
      <c r="D484" s="24"/>
      <c r="E484" s="25"/>
      <c r="F484" s="25"/>
      <c r="G484" s="25"/>
      <c r="H484" s="25"/>
      <c r="I484" s="25"/>
      <c r="J484" s="25"/>
      <c r="K484" s="25"/>
      <c r="L484" s="25"/>
      <c r="M484" s="24"/>
      <c r="N484" s="26"/>
      <c r="O484" s="26"/>
      <c r="P484" s="26"/>
      <c r="Q484" s="27" t="s">
        <v>790</v>
      </c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</row>
    <row r="485" spans="1:48" ht="30" customHeight="1" x14ac:dyDescent="0.3">
      <c r="A485" s="13" t="s">
        <v>792</v>
      </c>
      <c r="B485" s="13" t="s">
        <v>793</v>
      </c>
      <c r="C485" s="13" t="s">
        <v>794</v>
      </c>
      <c r="D485" s="21">
        <v>10</v>
      </c>
      <c r="E485" s="22"/>
      <c r="F485" s="22"/>
      <c r="G485" s="22"/>
      <c r="H485" s="22"/>
      <c r="I485" s="22"/>
      <c r="J485" s="22"/>
      <c r="K485" s="22"/>
      <c r="L485" s="22"/>
      <c r="M485" s="13" t="s">
        <v>795</v>
      </c>
      <c r="N485" s="14" t="s">
        <v>796</v>
      </c>
      <c r="O485" s="14" t="s">
        <v>51</v>
      </c>
      <c r="P485" s="14" t="s">
        <v>51</v>
      </c>
      <c r="Q485" s="14" t="s">
        <v>790</v>
      </c>
      <c r="R485" s="14" t="s">
        <v>63</v>
      </c>
      <c r="S485" s="14" t="s">
        <v>63</v>
      </c>
      <c r="T485" s="14" t="s">
        <v>62</v>
      </c>
      <c r="AR485" s="14" t="s">
        <v>51</v>
      </c>
      <c r="AS485" s="14" t="s">
        <v>51</v>
      </c>
      <c r="AU485" s="14" t="s">
        <v>797</v>
      </c>
      <c r="AV485" s="12">
        <v>179</v>
      </c>
    </row>
    <row r="486" spans="1:48" ht="30" customHeight="1" x14ac:dyDescent="0.3">
      <c r="A486" s="13" t="s">
        <v>792</v>
      </c>
      <c r="B486" s="13" t="s">
        <v>798</v>
      </c>
      <c r="C486" s="13" t="s">
        <v>794</v>
      </c>
      <c r="D486" s="21">
        <v>1</v>
      </c>
      <c r="E486" s="22"/>
      <c r="F486" s="22"/>
      <c r="G486" s="22"/>
      <c r="H486" s="22"/>
      <c r="I486" s="22"/>
      <c r="J486" s="22"/>
      <c r="K486" s="22"/>
      <c r="L486" s="22"/>
      <c r="M486" s="13" t="s">
        <v>799</v>
      </c>
      <c r="N486" s="14" t="s">
        <v>800</v>
      </c>
      <c r="O486" s="14" t="s">
        <v>51</v>
      </c>
      <c r="P486" s="14" t="s">
        <v>51</v>
      </c>
      <c r="Q486" s="14" t="s">
        <v>790</v>
      </c>
      <c r="R486" s="14" t="s">
        <v>63</v>
      </c>
      <c r="S486" s="14" t="s">
        <v>63</v>
      </c>
      <c r="T486" s="14" t="s">
        <v>62</v>
      </c>
      <c r="AR486" s="14" t="s">
        <v>51</v>
      </c>
      <c r="AS486" s="14" t="s">
        <v>51</v>
      </c>
      <c r="AU486" s="14" t="s">
        <v>801</v>
      </c>
      <c r="AV486" s="12">
        <v>180</v>
      </c>
    </row>
    <row r="487" spans="1:48" ht="30" customHeight="1" x14ac:dyDescent="0.3">
      <c r="A487" s="13" t="s">
        <v>792</v>
      </c>
      <c r="B487" s="13" t="s">
        <v>802</v>
      </c>
      <c r="C487" s="13" t="s">
        <v>794</v>
      </c>
      <c r="D487" s="21">
        <v>1</v>
      </c>
      <c r="E487" s="22"/>
      <c r="F487" s="22"/>
      <c r="G487" s="22"/>
      <c r="H487" s="22"/>
      <c r="I487" s="22"/>
      <c r="J487" s="22"/>
      <c r="K487" s="22"/>
      <c r="L487" s="22"/>
      <c r="M487" s="13" t="s">
        <v>803</v>
      </c>
      <c r="N487" s="14" t="s">
        <v>804</v>
      </c>
      <c r="O487" s="14" t="s">
        <v>51</v>
      </c>
      <c r="P487" s="14" t="s">
        <v>51</v>
      </c>
      <c r="Q487" s="14" t="s">
        <v>790</v>
      </c>
      <c r="R487" s="14" t="s">
        <v>63</v>
      </c>
      <c r="S487" s="14" t="s">
        <v>63</v>
      </c>
      <c r="T487" s="14" t="s">
        <v>62</v>
      </c>
      <c r="AR487" s="14" t="s">
        <v>51</v>
      </c>
      <c r="AS487" s="14" t="s">
        <v>51</v>
      </c>
      <c r="AU487" s="14" t="s">
        <v>805</v>
      </c>
      <c r="AV487" s="12">
        <v>181</v>
      </c>
    </row>
    <row r="488" spans="1:48" ht="30" customHeight="1" x14ac:dyDescent="0.3">
      <c r="A488" s="13" t="s">
        <v>792</v>
      </c>
      <c r="B488" s="13" t="s">
        <v>806</v>
      </c>
      <c r="C488" s="13" t="s">
        <v>794</v>
      </c>
      <c r="D488" s="21">
        <v>1</v>
      </c>
      <c r="E488" s="22"/>
      <c r="F488" s="22"/>
      <c r="G488" s="22"/>
      <c r="H488" s="22"/>
      <c r="I488" s="22"/>
      <c r="J488" s="22"/>
      <c r="K488" s="22"/>
      <c r="L488" s="22"/>
      <c r="M488" s="13" t="s">
        <v>807</v>
      </c>
      <c r="N488" s="14" t="s">
        <v>808</v>
      </c>
      <c r="O488" s="14" t="s">
        <v>51</v>
      </c>
      <c r="P488" s="14" t="s">
        <v>51</v>
      </c>
      <c r="Q488" s="14" t="s">
        <v>790</v>
      </c>
      <c r="R488" s="14" t="s">
        <v>63</v>
      </c>
      <c r="S488" s="14" t="s">
        <v>63</v>
      </c>
      <c r="T488" s="14" t="s">
        <v>62</v>
      </c>
      <c r="AR488" s="14" t="s">
        <v>51</v>
      </c>
      <c r="AS488" s="14" t="s">
        <v>51</v>
      </c>
      <c r="AU488" s="14" t="s">
        <v>809</v>
      </c>
      <c r="AV488" s="12">
        <v>182</v>
      </c>
    </row>
    <row r="489" spans="1:48" ht="30" customHeight="1" x14ac:dyDescent="0.3">
      <c r="A489" s="13" t="s">
        <v>792</v>
      </c>
      <c r="B489" s="13" t="s">
        <v>810</v>
      </c>
      <c r="C489" s="13" t="s">
        <v>794</v>
      </c>
      <c r="D489" s="21">
        <v>1</v>
      </c>
      <c r="E489" s="22"/>
      <c r="F489" s="22"/>
      <c r="G489" s="22"/>
      <c r="H489" s="22"/>
      <c r="I489" s="22"/>
      <c r="J489" s="22"/>
      <c r="K489" s="22"/>
      <c r="L489" s="22"/>
      <c r="M489" s="13" t="s">
        <v>811</v>
      </c>
      <c r="N489" s="14" t="s">
        <v>812</v>
      </c>
      <c r="O489" s="14" t="s">
        <v>51</v>
      </c>
      <c r="P489" s="14" t="s">
        <v>51</v>
      </c>
      <c r="Q489" s="14" t="s">
        <v>790</v>
      </c>
      <c r="R489" s="14" t="s">
        <v>63</v>
      </c>
      <c r="S489" s="14" t="s">
        <v>63</v>
      </c>
      <c r="T489" s="14" t="s">
        <v>62</v>
      </c>
      <c r="AR489" s="14" t="s">
        <v>51</v>
      </c>
      <c r="AS489" s="14" t="s">
        <v>51</v>
      </c>
      <c r="AU489" s="14" t="s">
        <v>813</v>
      </c>
      <c r="AV489" s="12">
        <v>183</v>
      </c>
    </row>
    <row r="490" spans="1:48" ht="30" customHeight="1" x14ac:dyDescent="0.3">
      <c r="A490" s="13" t="s">
        <v>814</v>
      </c>
      <c r="B490" s="13" t="s">
        <v>815</v>
      </c>
      <c r="C490" s="13" t="s">
        <v>794</v>
      </c>
      <c r="D490" s="21">
        <v>10</v>
      </c>
      <c r="E490" s="22"/>
      <c r="F490" s="22"/>
      <c r="G490" s="22"/>
      <c r="H490" s="22"/>
      <c r="I490" s="22"/>
      <c r="J490" s="22"/>
      <c r="K490" s="22"/>
      <c r="L490" s="22"/>
      <c r="M490" s="13" t="s">
        <v>816</v>
      </c>
      <c r="N490" s="14" t="s">
        <v>817</v>
      </c>
      <c r="O490" s="14" t="s">
        <v>51</v>
      </c>
      <c r="P490" s="14" t="s">
        <v>51</v>
      </c>
      <c r="Q490" s="14" t="s">
        <v>790</v>
      </c>
      <c r="R490" s="14" t="s">
        <v>63</v>
      </c>
      <c r="S490" s="14" t="s">
        <v>63</v>
      </c>
      <c r="T490" s="14" t="s">
        <v>62</v>
      </c>
      <c r="AR490" s="14" t="s">
        <v>51</v>
      </c>
      <c r="AS490" s="14" t="s">
        <v>51</v>
      </c>
      <c r="AU490" s="14" t="s">
        <v>818</v>
      </c>
      <c r="AV490" s="12">
        <v>184</v>
      </c>
    </row>
    <row r="491" spans="1:48" ht="30" customHeight="1" x14ac:dyDescent="0.3">
      <c r="A491" s="13" t="s">
        <v>819</v>
      </c>
      <c r="B491" s="13" t="s">
        <v>820</v>
      </c>
      <c r="C491" s="13" t="s">
        <v>794</v>
      </c>
      <c r="D491" s="21">
        <v>10</v>
      </c>
      <c r="E491" s="22"/>
      <c r="F491" s="22"/>
      <c r="G491" s="22"/>
      <c r="H491" s="22"/>
      <c r="I491" s="22"/>
      <c r="J491" s="22"/>
      <c r="K491" s="22"/>
      <c r="L491" s="22"/>
      <c r="M491" s="13" t="s">
        <v>821</v>
      </c>
      <c r="N491" s="14" t="s">
        <v>822</v>
      </c>
      <c r="O491" s="14" t="s">
        <v>51</v>
      </c>
      <c r="P491" s="14" t="s">
        <v>51</v>
      </c>
      <c r="Q491" s="14" t="s">
        <v>790</v>
      </c>
      <c r="R491" s="14" t="s">
        <v>63</v>
      </c>
      <c r="S491" s="14" t="s">
        <v>63</v>
      </c>
      <c r="T491" s="14" t="s">
        <v>62</v>
      </c>
      <c r="AR491" s="14" t="s">
        <v>51</v>
      </c>
      <c r="AS491" s="14" t="s">
        <v>51</v>
      </c>
      <c r="AU491" s="14" t="s">
        <v>823</v>
      </c>
      <c r="AV491" s="12">
        <v>185</v>
      </c>
    </row>
    <row r="492" spans="1:48" ht="30" customHeight="1" x14ac:dyDescent="0.3">
      <c r="A492" s="13" t="s">
        <v>824</v>
      </c>
      <c r="B492" s="13" t="s">
        <v>825</v>
      </c>
      <c r="C492" s="13" t="s">
        <v>794</v>
      </c>
      <c r="D492" s="21">
        <v>4</v>
      </c>
      <c r="E492" s="22"/>
      <c r="F492" s="22"/>
      <c r="G492" s="22"/>
      <c r="H492" s="22"/>
      <c r="I492" s="22"/>
      <c r="J492" s="22"/>
      <c r="K492" s="22"/>
      <c r="L492" s="22"/>
      <c r="M492" s="13" t="s">
        <v>826</v>
      </c>
      <c r="N492" s="14" t="s">
        <v>827</v>
      </c>
      <c r="O492" s="14" t="s">
        <v>51</v>
      </c>
      <c r="P492" s="14" t="s">
        <v>51</v>
      </c>
      <c r="Q492" s="14" t="s">
        <v>790</v>
      </c>
      <c r="R492" s="14" t="s">
        <v>63</v>
      </c>
      <c r="S492" s="14" t="s">
        <v>63</v>
      </c>
      <c r="T492" s="14" t="s">
        <v>62</v>
      </c>
      <c r="AR492" s="14" t="s">
        <v>51</v>
      </c>
      <c r="AS492" s="14" t="s">
        <v>51</v>
      </c>
      <c r="AU492" s="14" t="s">
        <v>828</v>
      </c>
      <c r="AV492" s="12">
        <v>186</v>
      </c>
    </row>
    <row r="493" spans="1:48" ht="30" customHeight="1" x14ac:dyDescent="0.3">
      <c r="A493" s="13" t="s">
        <v>829</v>
      </c>
      <c r="B493" s="13" t="s">
        <v>830</v>
      </c>
      <c r="C493" s="13" t="s">
        <v>794</v>
      </c>
      <c r="D493" s="21">
        <v>4</v>
      </c>
      <c r="E493" s="22"/>
      <c r="F493" s="22"/>
      <c r="G493" s="22"/>
      <c r="H493" s="22"/>
      <c r="I493" s="22"/>
      <c r="J493" s="22"/>
      <c r="K493" s="22"/>
      <c r="L493" s="22"/>
      <c r="M493" s="13" t="s">
        <v>831</v>
      </c>
      <c r="N493" s="14" t="s">
        <v>832</v>
      </c>
      <c r="O493" s="14" t="s">
        <v>51</v>
      </c>
      <c r="P493" s="14" t="s">
        <v>51</v>
      </c>
      <c r="Q493" s="14" t="s">
        <v>790</v>
      </c>
      <c r="R493" s="14" t="s">
        <v>63</v>
      </c>
      <c r="S493" s="14" t="s">
        <v>63</v>
      </c>
      <c r="T493" s="14" t="s">
        <v>62</v>
      </c>
      <c r="AR493" s="14" t="s">
        <v>51</v>
      </c>
      <c r="AS493" s="14" t="s">
        <v>51</v>
      </c>
      <c r="AU493" s="14" t="s">
        <v>833</v>
      </c>
      <c r="AV493" s="12">
        <v>187</v>
      </c>
    </row>
    <row r="494" spans="1:48" ht="30" customHeight="1" x14ac:dyDescent="0.3">
      <c r="A494" s="21"/>
      <c r="B494" s="21"/>
      <c r="C494" s="21"/>
      <c r="D494" s="21"/>
      <c r="E494" s="22"/>
      <c r="F494" s="22"/>
      <c r="G494" s="22"/>
      <c r="H494" s="22"/>
      <c r="I494" s="22"/>
      <c r="J494" s="22"/>
      <c r="K494" s="22"/>
      <c r="L494" s="22"/>
      <c r="M494" s="21"/>
    </row>
    <row r="495" spans="1:48" ht="30" customHeight="1" x14ac:dyDescent="0.3">
      <c r="A495" s="21"/>
      <c r="B495" s="21"/>
      <c r="C495" s="21"/>
      <c r="D495" s="21"/>
      <c r="E495" s="22"/>
      <c r="F495" s="22"/>
      <c r="G495" s="22"/>
      <c r="H495" s="22"/>
      <c r="I495" s="22"/>
      <c r="J495" s="22"/>
      <c r="K495" s="22"/>
      <c r="L495" s="22"/>
      <c r="M495" s="21"/>
    </row>
    <row r="496" spans="1:48" ht="30" customHeight="1" x14ac:dyDescent="0.3">
      <c r="A496" s="21"/>
      <c r="B496" s="21"/>
      <c r="C496" s="21"/>
      <c r="D496" s="21"/>
      <c r="E496" s="22"/>
      <c r="F496" s="22"/>
      <c r="G496" s="22"/>
      <c r="H496" s="22"/>
      <c r="I496" s="22"/>
      <c r="J496" s="22"/>
      <c r="K496" s="22"/>
      <c r="L496" s="22"/>
      <c r="M496" s="21"/>
    </row>
    <row r="497" spans="1:48" ht="30" customHeight="1" x14ac:dyDescent="0.3">
      <c r="A497" s="21"/>
      <c r="B497" s="21"/>
      <c r="C497" s="21"/>
      <c r="D497" s="21"/>
      <c r="E497" s="22"/>
      <c r="F497" s="22"/>
      <c r="G497" s="22"/>
      <c r="H497" s="22"/>
      <c r="I497" s="22"/>
      <c r="J497" s="22"/>
      <c r="K497" s="22"/>
      <c r="L497" s="22"/>
      <c r="M497" s="21"/>
    </row>
    <row r="498" spans="1:48" ht="30" customHeight="1" x14ac:dyDescent="0.3">
      <c r="A498" s="21"/>
      <c r="B498" s="21"/>
      <c r="C498" s="21"/>
      <c r="D498" s="21"/>
      <c r="E498" s="22"/>
      <c r="F498" s="22"/>
      <c r="G498" s="22"/>
      <c r="H498" s="22"/>
      <c r="I498" s="22"/>
      <c r="J498" s="22"/>
      <c r="K498" s="22"/>
      <c r="L498" s="22"/>
      <c r="M498" s="21"/>
    </row>
    <row r="499" spans="1:48" ht="30" customHeight="1" x14ac:dyDescent="0.3">
      <c r="A499" s="21"/>
      <c r="B499" s="21"/>
      <c r="C499" s="21"/>
      <c r="D499" s="21"/>
      <c r="E499" s="22"/>
      <c r="F499" s="22"/>
      <c r="G499" s="22"/>
      <c r="H499" s="22"/>
      <c r="I499" s="22"/>
      <c r="J499" s="22"/>
      <c r="K499" s="22"/>
      <c r="L499" s="22"/>
      <c r="M499" s="21"/>
    </row>
    <row r="500" spans="1:48" ht="30" customHeight="1" x14ac:dyDescent="0.3">
      <c r="A500" s="21"/>
      <c r="B500" s="21"/>
      <c r="C500" s="21"/>
      <c r="D500" s="21"/>
      <c r="E500" s="22"/>
      <c r="F500" s="22"/>
      <c r="G500" s="22"/>
      <c r="H500" s="22"/>
      <c r="I500" s="22"/>
      <c r="J500" s="22"/>
      <c r="K500" s="22"/>
      <c r="L500" s="22"/>
      <c r="M500" s="21"/>
    </row>
    <row r="501" spans="1:48" ht="30" customHeight="1" x14ac:dyDescent="0.3">
      <c r="A501" s="21"/>
      <c r="B501" s="21"/>
      <c r="C501" s="21"/>
      <c r="D501" s="21"/>
      <c r="E501" s="22"/>
      <c r="F501" s="22"/>
      <c r="G501" s="22"/>
      <c r="H501" s="22"/>
      <c r="I501" s="22"/>
      <c r="J501" s="22"/>
      <c r="K501" s="22"/>
      <c r="L501" s="22"/>
      <c r="M501" s="21"/>
    </row>
    <row r="502" spans="1:48" ht="30" customHeight="1" x14ac:dyDescent="0.3">
      <c r="A502" s="21"/>
      <c r="B502" s="21"/>
      <c r="C502" s="21"/>
      <c r="D502" s="21"/>
      <c r="E502" s="22"/>
      <c r="F502" s="22"/>
      <c r="G502" s="22"/>
      <c r="H502" s="22"/>
      <c r="I502" s="22"/>
      <c r="J502" s="22"/>
      <c r="K502" s="22"/>
      <c r="L502" s="22"/>
      <c r="M502" s="21"/>
    </row>
    <row r="503" spans="1:48" ht="30" customHeight="1" x14ac:dyDescent="0.3">
      <c r="A503" s="21"/>
      <c r="B503" s="21"/>
      <c r="C503" s="21"/>
      <c r="D503" s="21"/>
      <c r="E503" s="22"/>
      <c r="F503" s="22"/>
      <c r="G503" s="22"/>
      <c r="H503" s="22"/>
      <c r="I503" s="22"/>
      <c r="J503" s="22"/>
      <c r="K503" s="22"/>
      <c r="L503" s="22"/>
      <c r="M503" s="21"/>
    </row>
    <row r="504" spans="1:48" ht="30" customHeight="1" x14ac:dyDescent="0.3">
      <c r="A504" s="21"/>
      <c r="B504" s="21"/>
      <c r="C504" s="21"/>
      <c r="D504" s="21"/>
      <c r="E504" s="22"/>
      <c r="F504" s="22"/>
      <c r="G504" s="22"/>
      <c r="H504" s="22"/>
      <c r="I504" s="22"/>
      <c r="J504" s="22"/>
      <c r="K504" s="22"/>
      <c r="L504" s="22"/>
      <c r="M504" s="21"/>
    </row>
    <row r="505" spans="1:48" ht="30" customHeight="1" x14ac:dyDescent="0.3">
      <c r="A505" s="21"/>
      <c r="B505" s="21"/>
      <c r="C505" s="21"/>
      <c r="D505" s="21"/>
      <c r="E505" s="22"/>
      <c r="F505" s="22"/>
      <c r="G505" s="22"/>
      <c r="H505" s="22"/>
      <c r="I505" s="22"/>
      <c r="J505" s="22"/>
      <c r="K505" s="22"/>
      <c r="L505" s="22"/>
      <c r="M505" s="21"/>
    </row>
    <row r="506" spans="1:48" ht="30" customHeight="1" x14ac:dyDescent="0.3">
      <c r="A506" s="21"/>
      <c r="B506" s="21"/>
      <c r="C506" s="21"/>
      <c r="D506" s="21"/>
      <c r="E506" s="22"/>
      <c r="F506" s="22"/>
      <c r="G506" s="22"/>
      <c r="H506" s="22"/>
      <c r="I506" s="22"/>
      <c r="J506" s="22"/>
      <c r="K506" s="22"/>
      <c r="L506" s="22"/>
      <c r="M506" s="21"/>
    </row>
    <row r="507" spans="1:48" ht="30" customHeight="1" x14ac:dyDescent="0.3">
      <c r="A507" s="13" t="s">
        <v>121</v>
      </c>
      <c r="B507" s="21"/>
      <c r="C507" s="21"/>
      <c r="D507" s="21"/>
      <c r="E507" s="22"/>
      <c r="F507" s="22"/>
      <c r="G507" s="22"/>
      <c r="H507" s="22"/>
      <c r="I507" s="22"/>
      <c r="J507" s="22"/>
      <c r="K507" s="22"/>
      <c r="L507" s="22"/>
      <c r="M507" s="21"/>
      <c r="N507" s="12" t="s">
        <v>122</v>
      </c>
    </row>
    <row r="508" spans="1:48" ht="30" customHeight="1" x14ac:dyDescent="0.3">
      <c r="A508" s="23" t="s">
        <v>834</v>
      </c>
      <c r="B508" s="23" t="s">
        <v>51</v>
      </c>
      <c r="C508" s="24"/>
      <c r="D508" s="24"/>
      <c r="E508" s="25"/>
      <c r="F508" s="25"/>
      <c r="G508" s="25"/>
      <c r="H508" s="25"/>
      <c r="I508" s="25"/>
      <c r="J508" s="25"/>
      <c r="K508" s="25"/>
      <c r="L508" s="25"/>
      <c r="M508" s="24"/>
      <c r="N508" s="26"/>
      <c r="O508" s="26"/>
      <c r="P508" s="26"/>
      <c r="Q508" s="27" t="s">
        <v>835</v>
      </c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</row>
    <row r="509" spans="1:48" ht="30" customHeight="1" x14ac:dyDescent="0.3">
      <c r="A509" s="13" t="s">
        <v>837</v>
      </c>
      <c r="B509" s="13" t="s">
        <v>182</v>
      </c>
      <c r="C509" s="13" t="s">
        <v>127</v>
      </c>
      <c r="D509" s="21">
        <v>41</v>
      </c>
      <c r="E509" s="22"/>
      <c r="F509" s="22"/>
      <c r="G509" s="22"/>
      <c r="H509" s="22"/>
      <c r="I509" s="22"/>
      <c r="J509" s="22"/>
      <c r="K509" s="22"/>
      <c r="L509" s="22"/>
      <c r="M509" s="13" t="s">
        <v>838</v>
      </c>
      <c r="N509" s="14" t="s">
        <v>839</v>
      </c>
      <c r="O509" s="14" t="s">
        <v>51</v>
      </c>
      <c r="P509" s="14" t="s">
        <v>51</v>
      </c>
      <c r="Q509" s="14" t="s">
        <v>835</v>
      </c>
      <c r="R509" s="14" t="s">
        <v>63</v>
      </c>
      <c r="S509" s="14" t="s">
        <v>63</v>
      </c>
      <c r="T509" s="14" t="s">
        <v>62</v>
      </c>
      <c r="X509" s="12">
        <v>1</v>
      </c>
      <c r="AR509" s="14" t="s">
        <v>51</v>
      </c>
      <c r="AS509" s="14" t="s">
        <v>51</v>
      </c>
      <c r="AU509" s="14" t="s">
        <v>840</v>
      </c>
      <c r="AV509" s="12">
        <v>188</v>
      </c>
    </row>
    <row r="510" spans="1:48" ht="30" customHeight="1" x14ac:dyDescent="0.3">
      <c r="A510" s="13" t="s">
        <v>837</v>
      </c>
      <c r="B510" s="13" t="s">
        <v>186</v>
      </c>
      <c r="C510" s="13" t="s">
        <v>127</v>
      </c>
      <c r="D510" s="21">
        <v>317</v>
      </c>
      <c r="E510" s="22"/>
      <c r="F510" s="22"/>
      <c r="G510" s="22"/>
      <c r="H510" s="22"/>
      <c r="I510" s="22"/>
      <c r="J510" s="22"/>
      <c r="K510" s="22"/>
      <c r="L510" s="22"/>
      <c r="M510" s="13" t="s">
        <v>841</v>
      </c>
      <c r="N510" s="14" t="s">
        <v>842</v>
      </c>
      <c r="O510" s="14" t="s">
        <v>51</v>
      </c>
      <c r="P510" s="14" t="s">
        <v>51</v>
      </c>
      <c r="Q510" s="14" t="s">
        <v>835</v>
      </c>
      <c r="R510" s="14" t="s">
        <v>63</v>
      </c>
      <c r="S510" s="14" t="s">
        <v>63</v>
      </c>
      <c r="T510" s="14" t="s">
        <v>62</v>
      </c>
      <c r="X510" s="12">
        <v>1</v>
      </c>
      <c r="AR510" s="14" t="s">
        <v>51</v>
      </c>
      <c r="AS510" s="14" t="s">
        <v>51</v>
      </c>
      <c r="AU510" s="14" t="s">
        <v>843</v>
      </c>
      <c r="AV510" s="12">
        <v>189</v>
      </c>
    </row>
    <row r="511" spans="1:48" ht="30" customHeight="1" x14ac:dyDescent="0.3">
      <c r="A511" s="13" t="s">
        <v>232</v>
      </c>
      <c r="B511" s="13" t="s">
        <v>844</v>
      </c>
      <c r="C511" s="13" t="s">
        <v>216</v>
      </c>
      <c r="D511" s="21">
        <v>10.6</v>
      </c>
      <c r="E511" s="22"/>
      <c r="F511" s="22"/>
      <c r="G511" s="22"/>
      <c r="H511" s="22"/>
      <c r="I511" s="22"/>
      <c r="J511" s="22"/>
      <c r="K511" s="22"/>
      <c r="L511" s="22"/>
      <c r="M511" s="13" t="s">
        <v>845</v>
      </c>
      <c r="N511" s="14" t="s">
        <v>846</v>
      </c>
      <c r="O511" s="14" t="s">
        <v>51</v>
      </c>
      <c r="P511" s="14" t="s">
        <v>51</v>
      </c>
      <c r="Q511" s="14" t="s">
        <v>835</v>
      </c>
      <c r="R511" s="14" t="s">
        <v>63</v>
      </c>
      <c r="S511" s="14" t="s">
        <v>63</v>
      </c>
      <c r="T511" s="14" t="s">
        <v>62</v>
      </c>
      <c r="X511" s="12">
        <v>1</v>
      </c>
      <c r="AR511" s="14" t="s">
        <v>51</v>
      </c>
      <c r="AS511" s="14" t="s">
        <v>51</v>
      </c>
      <c r="AU511" s="14" t="s">
        <v>847</v>
      </c>
      <c r="AV511" s="12">
        <v>190</v>
      </c>
    </row>
    <row r="512" spans="1:48" ht="30" customHeight="1" x14ac:dyDescent="0.3">
      <c r="A512" s="13" t="s">
        <v>232</v>
      </c>
      <c r="B512" s="13" t="s">
        <v>848</v>
      </c>
      <c r="C512" s="13" t="s">
        <v>216</v>
      </c>
      <c r="D512" s="21">
        <v>1.1200000000000001</v>
      </c>
      <c r="E512" s="22"/>
      <c r="F512" s="22"/>
      <c r="G512" s="22"/>
      <c r="H512" s="22"/>
      <c r="I512" s="22"/>
      <c r="J512" s="22"/>
      <c r="K512" s="22"/>
      <c r="L512" s="22"/>
      <c r="M512" s="13" t="s">
        <v>849</v>
      </c>
      <c r="N512" s="14" t="s">
        <v>850</v>
      </c>
      <c r="O512" s="14" t="s">
        <v>51</v>
      </c>
      <c r="P512" s="14" t="s">
        <v>51</v>
      </c>
      <c r="Q512" s="14" t="s">
        <v>835</v>
      </c>
      <c r="R512" s="14" t="s">
        <v>63</v>
      </c>
      <c r="S512" s="14" t="s">
        <v>63</v>
      </c>
      <c r="T512" s="14" t="s">
        <v>62</v>
      </c>
      <c r="X512" s="12">
        <v>1</v>
      </c>
      <c r="AR512" s="14" t="s">
        <v>51</v>
      </c>
      <c r="AS512" s="14" t="s">
        <v>51</v>
      </c>
      <c r="AU512" s="14" t="s">
        <v>851</v>
      </c>
      <c r="AV512" s="12">
        <v>191</v>
      </c>
    </row>
    <row r="513" spans="1:48" ht="30" customHeight="1" x14ac:dyDescent="0.3">
      <c r="A513" s="13" t="s">
        <v>232</v>
      </c>
      <c r="B513" s="13" t="s">
        <v>852</v>
      </c>
      <c r="C513" s="13" t="s">
        <v>216</v>
      </c>
      <c r="D513" s="21">
        <v>3.23</v>
      </c>
      <c r="E513" s="22"/>
      <c r="F513" s="22"/>
      <c r="G513" s="22"/>
      <c r="H513" s="22"/>
      <c r="I513" s="22"/>
      <c r="J513" s="22"/>
      <c r="K513" s="22"/>
      <c r="L513" s="22"/>
      <c r="M513" s="13" t="s">
        <v>853</v>
      </c>
      <c r="N513" s="14" t="s">
        <v>854</v>
      </c>
      <c r="O513" s="14" t="s">
        <v>51</v>
      </c>
      <c r="P513" s="14" t="s">
        <v>51</v>
      </c>
      <c r="Q513" s="14" t="s">
        <v>835</v>
      </c>
      <c r="R513" s="14" t="s">
        <v>63</v>
      </c>
      <c r="S513" s="14" t="s">
        <v>63</v>
      </c>
      <c r="T513" s="14" t="s">
        <v>62</v>
      </c>
      <c r="X513" s="12">
        <v>1</v>
      </c>
      <c r="AR513" s="14" t="s">
        <v>51</v>
      </c>
      <c r="AS513" s="14" t="s">
        <v>51</v>
      </c>
      <c r="AU513" s="14" t="s">
        <v>855</v>
      </c>
      <c r="AV513" s="12">
        <v>192</v>
      </c>
    </row>
    <row r="514" spans="1:48" ht="30" customHeight="1" x14ac:dyDescent="0.3">
      <c r="A514" s="13" t="s">
        <v>232</v>
      </c>
      <c r="B514" s="13" t="s">
        <v>856</v>
      </c>
      <c r="C514" s="13" t="s">
        <v>216</v>
      </c>
      <c r="D514" s="21">
        <v>14.24</v>
      </c>
      <c r="E514" s="22"/>
      <c r="F514" s="22"/>
      <c r="G514" s="22"/>
      <c r="H514" s="22"/>
      <c r="I514" s="22"/>
      <c r="J514" s="22"/>
      <c r="K514" s="22"/>
      <c r="L514" s="22"/>
      <c r="M514" s="13" t="s">
        <v>857</v>
      </c>
      <c r="N514" s="14" t="s">
        <v>858</v>
      </c>
      <c r="O514" s="14" t="s">
        <v>51</v>
      </c>
      <c r="P514" s="14" t="s">
        <v>51</v>
      </c>
      <c r="Q514" s="14" t="s">
        <v>835</v>
      </c>
      <c r="R514" s="14" t="s">
        <v>63</v>
      </c>
      <c r="S514" s="14" t="s">
        <v>63</v>
      </c>
      <c r="T514" s="14" t="s">
        <v>62</v>
      </c>
      <c r="X514" s="12">
        <v>1</v>
      </c>
      <c r="AR514" s="14" t="s">
        <v>51</v>
      </c>
      <c r="AS514" s="14" t="s">
        <v>51</v>
      </c>
      <c r="AU514" s="14" t="s">
        <v>859</v>
      </c>
      <c r="AV514" s="12">
        <v>193</v>
      </c>
    </row>
    <row r="515" spans="1:48" ht="30" customHeight="1" x14ac:dyDescent="0.3">
      <c r="A515" s="13" t="s">
        <v>860</v>
      </c>
      <c r="B515" s="13" t="s">
        <v>861</v>
      </c>
      <c r="C515" s="13" t="s">
        <v>862</v>
      </c>
      <c r="D515" s="21">
        <v>1</v>
      </c>
      <c r="E515" s="22"/>
      <c r="F515" s="22"/>
      <c r="G515" s="22"/>
      <c r="H515" s="22"/>
      <c r="I515" s="22"/>
      <c r="J515" s="22"/>
      <c r="K515" s="22"/>
      <c r="L515" s="22"/>
      <c r="M515" s="13" t="s">
        <v>857</v>
      </c>
      <c r="N515" s="14" t="s">
        <v>863</v>
      </c>
      <c r="O515" s="14" t="s">
        <v>51</v>
      </c>
      <c r="P515" s="14" t="s">
        <v>51</v>
      </c>
      <c r="Q515" s="14" t="s">
        <v>835</v>
      </c>
      <c r="R515" s="14" t="s">
        <v>63</v>
      </c>
      <c r="S515" s="14" t="s">
        <v>63</v>
      </c>
      <c r="T515" s="14" t="s">
        <v>63</v>
      </c>
      <c r="U515" s="12">
        <v>0</v>
      </c>
      <c r="V515" s="12">
        <v>0</v>
      </c>
      <c r="W515" s="12">
        <v>5.4000000000000003E-3</v>
      </c>
      <c r="AR515" s="14" t="s">
        <v>51</v>
      </c>
      <c r="AS515" s="14" t="s">
        <v>51</v>
      </c>
      <c r="AU515" s="14" t="s">
        <v>864</v>
      </c>
      <c r="AV515" s="12">
        <v>241</v>
      </c>
    </row>
    <row r="516" spans="1:48" ht="30" customHeight="1" x14ac:dyDescent="0.3">
      <c r="A516" s="13" t="s">
        <v>865</v>
      </c>
      <c r="B516" s="13" t="s">
        <v>866</v>
      </c>
      <c r="C516" s="13" t="s">
        <v>862</v>
      </c>
      <c r="D516" s="21">
        <v>-1</v>
      </c>
      <c r="E516" s="22"/>
      <c r="F516" s="22"/>
      <c r="G516" s="22"/>
      <c r="H516" s="22"/>
      <c r="I516" s="22"/>
      <c r="J516" s="22"/>
      <c r="K516" s="22"/>
      <c r="L516" s="22"/>
      <c r="M516" s="13" t="s">
        <v>867</v>
      </c>
      <c r="N516" s="14" t="s">
        <v>868</v>
      </c>
      <c r="O516" s="14" t="s">
        <v>51</v>
      </c>
      <c r="P516" s="14" t="s">
        <v>51</v>
      </c>
      <c r="Q516" s="14" t="s">
        <v>835</v>
      </c>
      <c r="R516" s="14" t="s">
        <v>63</v>
      </c>
      <c r="S516" s="14" t="s">
        <v>63</v>
      </c>
      <c r="T516" s="14" t="s">
        <v>62</v>
      </c>
      <c r="AR516" s="14" t="s">
        <v>51</v>
      </c>
      <c r="AS516" s="14" t="s">
        <v>51</v>
      </c>
      <c r="AU516" s="14" t="s">
        <v>869</v>
      </c>
      <c r="AV516" s="12">
        <v>242</v>
      </c>
    </row>
    <row r="517" spans="1:48" ht="30" customHeight="1" x14ac:dyDescent="0.3">
      <c r="A517" s="21"/>
      <c r="B517" s="21"/>
      <c r="C517" s="21"/>
      <c r="D517" s="21"/>
      <c r="E517" s="22"/>
      <c r="F517" s="22"/>
      <c r="G517" s="22"/>
      <c r="H517" s="22"/>
      <c r="I517" s="22"/>
      <c r="J517" s="22"/>
      <c r="K517" s="22"/>
      <c r="L517" s="22"/>
      <c r="M517" s="21"/>
    </row>
    <row r="518" spans="1:48" ht="30" customHeight="1" x14ac:dyDescent="0.3">
      <c r="A518" s="21"/>
      <c r="B518" s="21"/>
      <c r="C518" s="21"/>
      <c r="D518" s="21"/>
      <c r="E518" s="22"/>
      <c r="F518" s="22"/>
      <c r="G518" s="22"/>
      <c r="H518" s="22"/>
      <c r="I518" s="22"/>
      <c r="J518" s="22"/>
      <c r="K518" s="22"/>
      <c r="L518" s="22"/>
      <c r="M518" s="21"/>
    </row>
    <row r="519" spans="1:48" ht="30" customHeight="1" x14ac:dyDescent="0.3">
      <c r="A519" s="21"/>
      <c r="B519" s="21"/>
      <c r="C519" s="21"/>
      <c r="D519" s="21"/>
      <c r="E519" s="22"/>
      <c r="F519" s="22"/>
      <c r="G519" s="22"/>
      <c r="H519" s="22"/>
      <c r="I519" s="22"/>
      <c r="J519" s="22"/>
      <c r="K519" s="22"/>
      <c r="L519" s="22"/>
      <c r="M519" s="21"/>
    </row>
    <row r="520" spans="1:48" ht="30" customHeight="1" x14ac:dyDescent="0.3">
      <c r="A520" s="21"/>
      <c r="B520" s="21"/>
      <c r="C520" s="21"/>
      <c r="D520" s="21"/>
      <c r="E520" s="22"/>
      <c r="F520" s="22"/>
      <c r="G520" s="22"/>
      <c r="H520" s="22"/>
      <c r="I520" s="22"/>
      <c r="J520" s="22"/>
      <c r="K520" s="22"/>
      <c r="L520" s="22"/>
      <c r="M520" s="21"/>
    </row>
    <row r="521" spans="1:48" ht="30" customHeight="1" x14ac:dyDescent="0.3">
      <c r="A521" s="21"/>
      <c r="B521" s="21"/>
      <c r="C521" s="21"/>
      <c r="D521" s="21"/>
      <c r="E521" s="22"/>
      <c r="F521" s="22"/>
      <c r="G521" s="22"/>
      <c r="H521" s="22"/>
      <c r="I521" s="22"/>
      <c r="J521" s="22"/>
      <c r="K521" s="22"/>
      <c r="L521" s="22"/>
      <c r="M521" s="21"/>
    </row>
    <row r="522" spans="1:48" ht="30" customHeight="1" x14ac:dyDescent="0.3">
      <c r="A522" s="21"/>
      <c r="B522" s="21"/>
      <c r="C522" s="21"/>
      <c r="D522" s="21"/>
      <c r="E522" s="22"/>
      <c r="F522" s="22"/>
      <c r="G522" s="22"/>
      <c r="H522" s="22"/>
      <c r="I522" s="22"/>
      <c r="J522" s="22"/>
      <c r="K522" s="22"/>
      <c r="L522" s="22"/>
      <c r="M522" s="21"/>
    </row>
    <row r="523" spans="1:48" ht="30" customHeight="1" x14ac:dyDescent="0.3">
      <c r="A523" s="21"/>
      <c r="B523" s="21"/>
      <c r="C523" s="21"/>
      <c r="D523" s="21"/>
      <c r="E523" s="22"/>
      <c r="F523" s="22"/>
      <c r="G523" s="22"/>
      <c r="H523" s="22"/>
      <c r="I523" s="22"/>
      <c r="J523" s="22"/>
      <c r="K523" s="22"/>
      <c r="L523" s="22"/>
      <c r="M523" s="21"/>
    </row>
    <row r="524" spans="1:48" ht="30" customHeight="1" x14ac:dyDescent="0.3">
      <c r="A524" s="21"/>
      <c r="B524" s="21"/>
      <c r="C524" s="21"/>
      <c r="D524" s="21"/>
      <c r="E524" s="22"/>
      <c r="F524" s="22"/>
      <c r="G524" s="22"/>
      <c r="H524" s="22"/>
      <c r="I524" s="22"/>
      <c r="J524" s="22"/>
      <c r="K524" s="22"/>
      <c r="L524" s="22"/>
      <c r="M524" s="21"/>
    </row>
    <row r="525" spans="1:48" ht="30" customHeight="1" x14ac:dyDescent="0.3">
      <c r="A525" s="21"/>
      <c r="B525" s="21"/>
      <c r="C525" s="21"/>
      <c r="D525" s="21"/>
      <c r="E525" s="22"/>
      <c r="F525" s="22"/>
      <c r="G525" s="22"/>
      <c r="H525" s="22"/>
      <c r="I525" s="22"/>
      <c r="J525" s="22"/>
      <c r="K525" s="22"/>
      <c r="L525" s="22"/>
      <c r="M525" s="21"/>
    </row>
    <row r="526" spans="1:48" ht="30" customHeight="1" x14ac:dyDescent="0.3">
      <c r="A526" s="21"/>
      <c r="B526" s="21"/>
      <c r="C526" s="21"/>
      <c r="D526" s="21"/>
      <c r="E526" s="22"/>
      <c r="F526" s="22"/>
      <c r="G526" s="22"/>
      <c r="H526" s="22"/>
      <c r="I526" s="22"/>
      <c r="J526" s="22"/>
      <c r="K526" s="22"/>
      <c r="L526" s="22"/>
      <c r="M526" s="21"/>
    </row>
    <row r="527" spans="1:48" ht="30" customHeight="1" x14ac:dyDescent="0.3">
      <c r="A527" s="21"/>
      <c r="B527" s="21"/>
      <c r="C527" s="21"/>
      <c r="D527" s="21"/>
      <c r="E527" s="22"/>
      <c r="F527" s="22"/>
      <c r="G527" s="22"/>
      <c r="H527" s="22"/>
      <c r="I527" s="22"/>
      <c r="J527" s="22"/>
      <c r="K527" s="22"/>
      <c r="L527" s="22"/>
      <c r="M527" s="21"/>
    </row>
    <row r="528" spans="1:48" ht="30" customHeight="1" x14ac:dyDescent="0.3">
      <c r="A528" s="21"/>
      <c r="B528" s="21"/>
      <c r="C528" s="21"/>
      <c r="D528" s="21"/>
      <c r="E528" s="22"/>
      <c r="F528" s="22"/>
      <c r="G528" s="22"/>
      <c r="H528" s="22"/>
      <c r="I528" s="22"/>
      <c r="J528" s="22"/>
      <c r="K528" s="22"/>
      <c r="L528" s="22"/>
      <c r="M528" s="21"/>
    </row>
    <row r="529" spans="1:48" ht="30" customHeight="1" x14ac:dyDescent="0.3">
      <c r="A529" s="21"/>
      <c r="B529" s="21"/>
      <c r="C529" s="21"/>
      <c r="D529" s="21"/>
      <c r="E529" s="22"/>
      <c r="F529" s="22"/>
      <c r="G529" s="22"/>
      <c r="H529" s="22"/>
      <c r="I529" s="22"/>
      <c r="J529" s="22"/>
      <c r="K529" s="22"/>
      <c r="L529" s="22"/>
      <c r="M529" s="21"/>
    </row>
    <row r="530" spans="1:48" ht="30" customHeight="1" x14ac:dyDescent="0.3">
      <c r="A530" s="21"/>
      <c r="B530" s="21"/>
      <c r="C530" s="21"/>
      <c r="D530" s="21"/>
      <c r="E530" s="22"/>
      <c r="F530" s="22"/>
      <c r="G530" s="22"/>
      <c r="H530" s="22"/>
      <c r="I530" s="22"/>
      <c r="J530" s="22"/>
      <c r="K530" s="22"/>
      <c r="L530" s="22"/>
      <c r="M530" s="21"/>
    </row>
    <row r="531" spans="1:48" ht="30" customHeight="1" x14ac:dyDescent="0.3">
      <c r="A531" s="13" t="s">
        <v>121</v>
      </c>
      <c r="B531" s="21"/>
      <c r="C531" s="21"/>
      <c r="D531" s="21"/>
      <c r="E531" s="22"/>
      <c r="F531" s="22"/>
      <c r="G531" s="22"/>
      <c r="H531" s="22"/>
      <c r="I531" s="22"/>
      <c r="J531" s="22"/>
      <c r="K531" s="22"/>
      <c r="L531" s="22"/>
      <c r="M531" s="21"/>
      <c r="N531" s="12" t="s">
        <v>122</v>
      </c>
    </row>
    <row r="532" spans="1:48" ht="30" customHeight="1" x14ac:dyDescent="0.3">
      <c r="A532" s="23" t="s">
        <v>870</v>
      </c>
      <c r="B532" s="23" t="s">
        <v>51</v>
      </c>
      <c r="C532" s="24"/>
      <c r="D532" s="24"/>
      <c r="E532" s="25"/>
      <c r="F532" s="25"/>
      <c r="G532" s="25"/>
      <c r="H532" s="25"/>
      <c r="I532" s="25"/>
      <c r="J532" s="25"/>
      <c r="K532" s="25"/>
      <c r="L532" s="25"/>
      <c r="M532" s="24"/>
      <c r="N532" s="26"/>
      <c r="O532" s="26"/>
      <c r="P532" s="26"/>
      <c r="Q532" s="27" t="s">
        <v>871</v>
      </c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</row>
    <row r="533" spans="1:48" ht="30" customHeight="1" x14ac:dyDescent="0.3">
      <c r="A533" s="13" t="s">
        <v>873</v>
      </c>
      <c r="B533" s="13" t="s">
        <v>51</v>
      </c>
      <c r="C533" s="13" t="s">
        <v>862</v>
      </c>
      <c r="D533" s="21">
        <v>1</v>
      </c>
      <c r="E533" s="22"/>
      <c r="F533" s="22"/>
      <c r="G533" s="22"/>
      <c r="H533" s="22"/>
      <c r="I533" s="22"/>
      <c r="J533" s="22"/>
      <c r="K533" s="22"/>
      <c r="L533" s="22"/>
      <c r="M533" s="13" t="s">
        <v>874</v>
      </c>
      <c r="N533" s="14" t="s">
        <v>875</v>
      </c>
      <c r="O533" s="14" t="s">
        <v>51</v>
      </c>
      <c r="P533" s="14" t="s">
        <v>51</v>
      </c>
      <c r="Q533" s="14" t="s">
        <v>871</v>
      </c>
      <c r="R533" s="14" t="s">
        <v>62</v>
      </c>
      <c r="S533" s="14" t="s">
        <v>63</v>
      </c>
      <c r="T533" s="14" t="s">
        <v>63</v>
      </c>
      <c r="AR533" s="14" t="s">
        <v>51</v>
      </c>
      <c r="AS533" s="14" t="s">
        <v>51</v>
      </c>
      <c r="AU533" s="14" t="s">
        <v>876</v>
      </c>
      <c r="AV533" s="12">
        <v>218</v>
      </c>
    </row>
    <row r="534" spans="1:48" ht="30" customHeight="1" x14ac:dyDescent="0.3">
      <c r="A534" s="21"/>
      <c r="B534" s="21"/>
      <c r="C534" s="21"/>
      <c r="D534" s="21"/>
      <c r="E534" s="22"/>
      <c r="F534" s="22"/>
      <c r="G534" s="22"/>
      <c r="H534" s="22"/>
      <c r="I534" s="22"/>
      <c r="J534" s="22"/>
      <c r="K534" s="22"/>
      <c r="L534" s="22"/>
      <c r="M534" s="21"/>
    </row>
    <row r="535" spans="1:48" ht="30" customHeight="1" x14ac:dyDescent="0.3">
      <c r="A535" s="21"/>
      <c r="B535" s="21"/>
      <c r="C535" s="21"/>
      <c r="D535" s="21"/>
      <c r="E535" s="22"/>
      <c r="F535" s="22"/>
      <c r="G535" s="22"/>
      <c r="H535" s="22"/>
      <c r="I535" s="22"/>
      <c r="J535" s="22"/>
      <c r="K535" s="22"/>
      <c r="L535" s="22"/>
      <c r="M535" s="21"/>
    </row>
    <row r="536" spans="1:48" ht="30" customHeight="1" x14ac:dyDescent="0.3">
      <c r="A536" s="21"/>
      <c r="B536" s="21"/>
      <c r="C536" s="21"/>
      <c r="D536" s="21"/>
      <c r="E536" s="22"/>
      <c r="F536" s="22"/>
      <c r="G536" s="22"/>
      <c r="H536" s="22"/>
      <c r="I536" s="22"/>
      <c r="J536" s="22"/>
      <c r="K536" s="22"/>
      <c r="L536" s="22"/>
      <c r="M536" s="21"/>
    </row>
    <row r="537" spans="1:48" ht="30" customHeight="1" x14ac:dyDescent="0.3">
      <c r="A537" s="21"/>
      <c r="B537" s="21"/>
      <c r="C537" s="21"/>
      <c r="D537" s="21"/>
      <c r="E537" s="22"/>
      <c r="F537" s="22"/>
      <c r="G537" s="22"/>
      <c r="H537" s="22"/>
      <c r="I537" s="22"/>
      <c r="J537" s="22"/>
      <c r="K537" s="22"/>
      <c r="L537" s="22"/>
      <c r="M537" s="21"/>
    </row>
    <row r="538" spans="1:48" ht="30" customHeight="1" x14ac:dyDescent="0.3">
      <c r="A538" s="21"/>
      <c r="B538" s="21"/>
      <c r="C538" s="21"/>
      <c r="D538" s="21"/>
      <c r="E538" s="22"/>
      <c r="F538" s="22"/>
      <c r="G538" s="22"/>
      <c r="H538" s="22"/>
      <c r="I538" s="22"/>
      <c r="J538" s="22"/>
      <c r="K538" s="22"/>
      <c r="L538" s="22"/>
      <c r="M538" s="21"/>
    </row>
    <row r="539" spans="1:48" ht="30" customHeight="1" x14ac:dyDescent="0.3">
      <c r="A539" s="21"/>
      <c r="B539" s="21"/>
      <c r="C539" s="21"/>
      <c r="D539" s="21"/>
      <c r="E539" s="22"/>
      <c r="F539" s="22"/>
      <c r="G539" s="22"/>
      <c r="H539" s="22"/>
      <c r="I539" s="22"/>
      <c r="J539" s="22"/>
      <c r="K539" s="22"/>
      <c r="L539" s="22"/>
      <c r="M539" s="21"/>
    </row>
    <row r="540" spans="1:48" ht="30" customHeight="1" x14ac:dyDescent="0.3">
      <c r="A540" s="21"/>
      <c r="B540" s="21"/>
      <c r="C540" s="21"/>
      <c r="D540" s="21"/>
      <c r="E540" s="22"/>
      <c r="F540" s="22"/>
      <c r="G540" s="22"/>
      <c r="H540" s="22"/>
      <c r="I540" s="22"/>
      <c r="J540" s="22"/>
      <c r="K540" s="22"/>
      <c r="L540" s="22"/>
      <c r="M540" s="21"/>
    </row>
    <row r="541" spans="1:48" ht="30" customHeight="1" x14ac:dyDescent="0.3">
      <c r="A541" s="21"/>
      <c r="B541" s="21"/>
      <c r="C541" s="21"/>
      <c r="D541" s="21"/>
      <c r="E541" s="22"/>
      <c r="F541" s="22"/>
      <c r="G541" s="22"/>
      <c r="H541" s="22"/>
      <c r="I541" s="22"/>
      <c r="J541" s="22"/>
      <c r="K541" s="22"/>
      <c r="L541" s="22"/>
      <c r="M541" s="21"/>
    </row>
    <row r="542" spans="1:48" ht="30" customHeight="1" x14ac:dyDescent="0.3">
      <c r="A542" s="21"/>
      <c r="B542" s="21"/>
      <c r="C542" s="21"/>
      <c r="D542" s="21"/>
      <c r="E542" s="22"/>
      <c r="F542" s="22"/>
      <c r="G542" s="22"/>
      <c r="H542" s="22"/>
      <c r="I542" s="22"/>
      <c r="J542" s="22"/>
      <c r="K542" s="22"/>
      <c r="L542" s="22"/>
      <c r="M542" s="21"/>
    </row>
    <row r="543" spans="1:48" ht="30" customHeight="1" x14ac:dyDescent="0.3">
      <c r="A543" s="21"/>
      <c r="B543" s="21"/>
      <c r="C543" s="21"/>
      <c r="D543" s="21"/>
      <c r="E543" s="22"/>
      <c r="F543" s="22"/>
      <c r="G543" s="22"/>
      <c r="H543" s="22"/>
      <c r="I543" s="22"/>
      <c r="J543" s="22"/>
      <c r="K543" s="22"/>
      <c r="L543" s="22"/>
      <c r="M543" s="21"/>
    </row>
    <row r="544" spans="1:48" ht="30" customHeight="1" x14ac:dyDescent="0.3">
      <c r="A544" s="21"/>
      <c r="B544" s="21"/>
      <c r="C544" s="21"/>
      <c r="D544" s="21"/>
      <c r="E544" s="22"/>
      <c r="F544" s="22"/>
      <c r="G544" s="22"/>
      <c r="H544" s="22"/>
      <c r="I544" s="22"/>
      <c r="J544" s="22"/>
      <c r="K544" s="22"/>
      <c r="L544" s="22"/>
      <c r="M544" s="21"/>
    </row>
    <row r="545" spans="1:48" ht="30" customHeight="1" x14ac:dyDescent="0.3">
      <c r="A545" s="21"/>
      <c r="B545" s="21"/>
      <c r="C545" s="21"/>
      <c r="D545" s="21"/>
      <c r="E545" s="22"/>
      <c r="F545" s="22"/>
      <c r="G545" s="22"/>
      <c r="H545" s="22"/>
      <c r="I545" s="22"/>
      <c r="J545" s="22"/>
      <c r="K545" s="22"/>
      <c r="L545" s="22"/>
      <c r="M545" s="21"/>
    </row>
    <row r="546" spans="1:48" ht="30" customHeight="1" x14ac:dyDescent="0.3">
      <c r="A546" s="21"/>
      <c r="B546" s="21"/>
      <c r="C546" s="21"/>
      <c r="D546" s="21"/>
      <c r="E546" s="22"/>
      <c r="F546" s="22"/>
      <c r="G546" s="22"/>
      <c r="H546" s="22"/>
      <c r="I546" s="22"/>
      <c r="J546" s="22"/>
      <c r="K546" s="22"/>
      <c r="L546" s="22"/>
      <c r="M546" s="21"/>
    </row>
    <row r="547" spans="1:48" ht="30" customHeight="1" x14ac:dyDescent="0.3">
      <c r="A547" s="21"/>
      <c r="B547" s="21"/>
      <c r="C547" s="21"/>
      <c r="D547" s="21"/>
      <c r="E547" s="22"/>
      <c r="F547" s="22"/>
      <c r="G547" s="22"/>
      <c r="H547" s="22"/>
      <c r="I547" s="22"/>
      <c r="J547" s="22"/>
      <c r="K547" s="22"/>
      <c r="L547" s="22"/>
      <c r="M547" s="21"/>
    </row>
    <row r="548" spans="1:48" ht="30" customHeight="1" x14ac:dyDescent="0.3">
      <c r="A548" s="21"/>
      <c r="B548" s="21"/>
      <c r="C548" s="21"/>
      <c r="D548" s="21"/>
      <c r="E548" s="22"/>
      <c r="F548" s="22"/>
      <c r="G548" s="22"/>
      <c r="H548" s="22"/>
      <c r="I548" s="22"/>
      <c r="J548" s="22"/>
      <c r="K548" s="22"/>
      <c r="L548" s="22"/>
      <c r="M548" s="21"/>
    </row>
    <row r="549" spans="1:48" ht="30" customHeight="1" x14ac:dyDescent="0.3">
      <c r="A549" s="21"/>
      <c r="B549" s="21"/>
      <c r="C549" s="21"/>
      <c r="D549" s="21"/>
      <c r="E549" s="22"/>
      <c r="F549" s="22"/>
      <c r="G549" s="22"/>
      <c r="H549" s="22"/>
      <c r="I549" s="22"/>
      <c r="J549" s="22"/>
      <c r="K549" s="22"/>
      <c r="L549" s="22"/>
      <c r="M549" s="21"/>
    </row>
    <row r="550" spans="1:48" ht="30" customHeight="1" x14ac:dyDescent="0.3">
      <c r="A550" s="21"/>
      <c r="B550" s="21"/>
      <c r="C550" s="21"/>
      <c r="D550" s="21"/>
      <c r="E550" s="22"/>
      <c r="F550" s="22"/>
      <c r="G550" s="22"/>
      <c r="H550" s="22"/>
      <c r="I550" s="22"/>
      <c r="J550" s="22"/>
      <c r="K550" s="22"/>
      <c r="L550" s="22"/>
      <c r="M550" s="21"/>
    </row>
    <row r="551" spans="1:48" ht="30" customHeight="1" x14ac:dyDescent="0.3">
      <c r="A551" s="21"/>
      <c r="B551" s="21"/>
      <c r="C551" s="21"/>
      <c r="D551" s="21"/>
      <c r="E551" s="22"/>
      <c r="F551" s="22"/>
      <c r="G551" s="22"/>
      <c r="H551" s="22"/>
      <c r="I551" s="22"/>
      <c r="J551" s="22"/>
      <c r="K551" s="22"/>
      <c r="L551" s="22"/>
      <c r="M551" s="21"/>
    </row>
    <row r="552" spans="1:48" ht="30" customHeight="1" x14ac:dyDescent="0.3">
      <c r="A552" s="21"/>
      <c r="B552" s="21"/>
      <c r="C552" s="21"/>
      <c r="D552" s="21"/>
      <c r="E552" s="22"/>
      <c r="F552" s="22"/>
      <c r="G552" s="22"/>
      <c r="H552" s="22"/>
      <c r="I552" s="22"/>
      <c r="J552" s="22"/>
      <c r="K552" s="22"/>
      <c r="L552" s="22"/>
      <c r="M552" s="21"/>
    </row>
    <row r="553" spans="1:48" ht="30" customHeight="1" x14ac:dyDescent="0.3">
      <c r="A553" s="21"/>
      <c r="B553" s="21"/>
      <c r="C553" s="21"/>
      <c r="D553" s="21"/>
      <c r="E553" s="22"/>
      <c r="F553" s="22"/>
      <c r="G553" s="22"/>
      <c r="H553" s="22"/>
      <c r="I553" s="22"/>
      <c r="J553" s="22"/>
      <c r="K553" s="22"/>
      <c r="L553" s="22"/>
      <c r="M553" s="21"/>
    </row>
    <row r="554" spans="1:48" ht="30" customHeight="1" x14ac:dyDescent="0.3">
      <c r="A554" s="21"/>
      <c r="B554" s="21"/>
      <c r="C554" s="21"/>
      <c r="D554" s="21"/>
      <c r="E554" s="22"/>
      <c r="F554" s="22"/>
      <c r="G554" s="22"/>
      <c r="H554" s="22"/>
      <c r="I554" s="22"/>
      <c r="J554" s="22"/>
      <c r="K554" s="22"/>
      <c r="L554" s="22"/>
      <c r="M554" s="21"/>
    </row>
    <row r="555" spans="1:48" ht="30" customHeight="1" x14ac:dyDescent="0.3">
      <c r="A555" s="13" t="s">
        <v>121</v>
      </c>
      <c r="B555" s="21"/>
      <c r="C555" s="21"/>
      <c r="D555" s="21"/>
      <c r="E555" s="22"/>
      <c r="F555" s="22"/>
      <c r="G555" s="22"/>
      <c r="H555" s="22"/>
      <c r="I555" s="22"/>
      <c r="J555" s="22"/>
      <c r="K555" s="22"/>
      <c r="L555" s="22"/>
      <c r="M555" s="21"/>
      <c r="N555" s="12" t="s">
        <v>122</v>
      </c>
    </row>
    <row r="556" spans="1:48" ht="30" customHeight="1" x14ac:dyDescent="0.3">
      <c r="A556" s="13" t="s">
        <v>879</v>
      </c>
      <c r="B556" s="13" t="s">
        <v>51</v>
      </c>
      <c r="C556" s="21"/>
      <c r="D556" s="21"/>
      <c r="E556" s="22"/>
      <c r="F556" s="22"/>
      <c r="G556" s="22"/>
      <c r="H556" s="22"/>
      <c r="I556" s="22"/>
      <c r="J556" s="22"/>
      <c r="K556" s="22"/>
      <c r="L556" s="22"/>
      <c r="M556" s="21"/>
      <c r="Q556" s="14" t="s">
        <v>880</v>
      </c>
    </row>
    <row r="557" spans="1:48" ht="30" customHeight="1" x14ac:dyDescent="0.3">
      <c r="A557" s="13" t="s">
        <v>881</v>
      </c>
      <c r="B557" s="13" t="s">
        <v>51</v>
      </c>
      <c r="C557" s="13" t="s">
        <v>862</v>
      </c>
      <c r="D557" s="21">
        <v>1</v>
      </c>
      <c r="E557" s="22"/>
      <c r="F557" s="22"/>
      <c r="G557" s="22"/>
      <c r="H557" s="22"/>
      <c r="I557" s="22"/>
      <c r="J557" s="22"/>
      <c r="K557" s="22"/>
      <c r="L557" s="22"/>
      <c r="M557" s="13" t="s">
        <v>882</v>
      </c>
      <c r="N557" s="14" t="s">
        <v>883</v>
      </c>
      <c r="O557" s="14" t="s">
        <v>51</v>
      </c>
      <c r="P557" s="14" t="s">
        <v>51</v>
      </c>
      <c r="Q557" s="14" t="s">
        <v>880</v>
      </c>
      <c r="R557" s="14" t="s">
        <v>63</v>
      </c>
      <c r="S557" s="14" t="s">
        <v>63</v>
      </c>
      <c r="T557" s="14" t="s">
        <v>62</v>
      </c>
      <c r="AR557" s="14" t="s">
        <v>51</v>
      </c>
      <c r="AS557" s="14" t="s">
        <v>51</v>
      </c>
      <c r="AU557" s="14" t="s">
        <v>884</v>
      </c>
      <c r="AV557" s="12">
        <v>261</v>
      </c>
    </row>
    <row r="558" spans="1:48" ht="30" customHeight="1" x14ac:dyDescent="0.3">
      <c r="A558" s="21"/>
      <c r="B558" s="21"/>
      <c r="C558" s="21"/>
      <c r="D558" s="21"/>
      <c r="E558" s="22"/>
      <c r="F558" s="22"/>
      <c r="G558" s="22"/>
      <c r="H558" s="22"/>
      <c r="I558" s="22"/>
      <c r="J558" s="22"/>
      <c r="K558" s="22"/>
      <c r="L558" s="22"/>
      <c r="M558" s="21"/>
    </row>
    <row r="559" spans="1:48" ht="30" customHeight="1" x14ac:dyDescent="0.3">
      <c r="A559" s="21"/>
      <c r="B559" s="21"/>
      <c r="C559" s="21"/>
      <c r="D559" s="21"/>
      <c r="E559" s="22"/>
      <c r="F559" s="22"/>
      <c r="G559" s="22"/>
      <c r="H559" s="22"/>
      <c r="I559" s="22"/>
      <c r="J559" s="22"/>
      <c r="K559" s="22"/>
      <c r="L559" s="22"/>
      <c r="M559" s="21"/>
    </row>
    <row r="560" spans="1:48" ht="30" customHeight="1" x14ac:dyDescent="0.3">
      <c r="A560" s="21"/>
      <c r="B560" s="21"/>
      <c r="C560" s="21"/>
      <c r="D560" s="21"/>
      <c r="E560" s="22"/>
      <c r="F560" s="22"/>
      <c r="G560" s="22"/>
      <c r="H560" s="22"/>
      <c r="I560" s="22"/>
      <c r="J560" s="22"/>
      <c r="K560" s="22"/>
      <c r="L560" s="22"/>
      <c r="M560" s="21"/>
    </row>
    <row r="561" spans="1:13" ht="30" customHeight="1" x14ac:dyDescent="0.3">
      <c r="A561" s="21"/>
      <c r="B561" s="21"/>
      <c r="C561" s="21"/>
      <c r="D561" s="21"/>
      <c r="E561" s="22"/>
      <c r="F561" s="22"/>
      <c r="G561" s="22"/>
      <c r="H561" s="22"/>
      <c r="I561" s="22"/>
      <c r="J561" s="22"/>
      <c r="K561" s="22"/>
      <c r="L561" s="22"/>
      <c r="M561" s="21"/>
    </row>
    <row r="562" spans="1:13" ht="30" customHeight="1" x14ac:dyDescent="0.3">
      <c r="A562" s="21"/>
      <c r="B562" s="21"/>
      <c r="C562" s="21"/>
      <c r="D562" s="21"/>
      <c r="E562" s="22"/>
      <c r="F562" s="22"/>
      <c r="G562" s="22"/>
      <c r="H562" s="22"/>
      <c r="I562" s="22"/>
      <c r="J562" s="22"/>
      <c r="K562" s="22"/>
      <c r="L562" s="22"/>
      <c r="M562" s="21"/>
    </row>
    <row r="563" spans="1:13" ht="30" customHeight="1" x14ac:dyDescent="0.3">
      <c r="A563" s="21"/>
      <c r="B563" s="21"/>
      <c r="C563" s="21"/>
      <c r="D563" s="21"/>
      <c r="E563" s="22"/>
      <c r="F563" s="22"/>
      <c r="G563" s="22"/>
      <c r="H563" s="22"/>
      <c r="I563" s="22"/>
      <c r="J563" s="22"/>
      <c r="K563" s="22"/>
      <c r="L563" s="22"/>
      <c r="M563" s="21"/>
    </row>
    <row r="564" spans="1:13" ht="30" customHeight="1" x14ac:dyDescent="0.3">
      <c r="A564" s="21"/>
      <c r="B564" s="21"/>
      <c r="C564" s="21"/>
      <c r="D564" s="21"/>
      <c r="E564" s="22"/>
      <c r="F564" s="22"/>
      <c r="G564" s="22"/>
      <c r="H564" s="22"/>
      <c r="I564" s="22"/>
      <c r="J564" s="22"/>
      <c r="K564" s="22"/>
      <c r="L564" s="22"/>
      <c r="M564" s="21"/>
    </row>
    <row r="565" spans="1:13" ht="30" customHeight="1" x14ac:dyDescent="0.3">
      <c r="A565" s="21"/>
      <c r="B565" s="21"/>
      <c r="C565" s="21"/>
      <c r="D565" s="21"/>
      <c r="E565" s="22"/>
      <c r="F565" s="22"/>
      <c r="G565" s="22"/>
      <c r="H565" s="22"/>
      <c r="I565" s="22"/>
      <c r="J565" s="22"/>
      <c r="K565" s="22"/>
      <c r="L565" s="22"/>
      <c r="M565" s="21"/>
    </row>
    <row r="566" spans="1:13" ht="30" customHeight="1" x14ac:dyDescent="0.3">
      <c r="A566" s="21"/>
      <c r="B566" s="21"/>
      <c r="C566" s="21"/>
      <c r="D566" s="21"/>
      <c r="E566" s="22"/>
      <c r="F566" s="22"/>
      <c r="G566" s="22"/>
      <c r="H566" s="22"/>
      <c r="I566" s="22"/>
      <c r="J566" s="22"/>
      <c r="K566" s="22"/>
      <c r="L566" s="22"/>
      <c r="M566" s="21"/>
    </row>
    <row r="567" spans="1:13" ht="30" customHeight="1" x14ac:dyDescent="0.3">
      <c r="A567" s="21"/>
      <c r="B567" s="21"/>
      <c r="C567" s="21"/>
      <c r="D567" s="21"/>
      <c r="E567" s="22"/>
      <c r="F567" s="22"/>
      <c r="G567" s="22"/>
      <c r="H567" s="22"/>
      <c r="I567" s="22"/>
      <c r="J567" s="22"/>
      <c r="K567" s="22"/>
      <c r="L567" s="22"/>
      <c r="M567" s="21"/>
    </row>
    <row r="568" spans="1:13" ht="30" customHeight="1" x14ac:dyDescent="0.3">
      <c r="A568" s="21"/>
      <c r="B568" s="21"/>
      <c r="C568" s="21"/>
      <c r="D568" s="21"/>
      <c r="E568" s="22"/>
      <c r="F568" s="22"/>
      <c r="G568" s="22"/>
      <c r="H568" s="22"/>
      <c r="I568" s="22"/>
      <c r="J568" s="22"/>
      <c r="K568" s="22"/>
      <c r="L568" s="22"/>
      <c r="M568" s="21"/>
    </row>
    <row r="569" spans="1:13" ht="30" customHeight="1" x14ac:dyDescent="0.3">
      <c r="A569" s="21"/>
      <c r="B569" s="21"/>
      <c r="C569" s="21"/>
      <c r="D569" s="21"/>
      <c r="E569" s="22"/>
      <c r="F569" s="22"/>
      <c r="G569" s="22"/>
      <c r="H569" s="22"/>
      <c r="I569" s="22"/>
      <c r="J569" s="22"/>
      <c r="K569" s="22"/>
      <c r="L569" s="22"/>
      <c r="M569" s="21"/>
    </row>
    <row r="570" spans="1:13" ht="30" customHeight="1" x14ac:dyDescent="0.3">
      <c r="A570" s="21"/>
      <c r="B570" s="21"/>
      <c r="C570" s="21"/>
      <c r="D570" s="21"/>
      <c r="E570" s="22"/>
      <c r="F570" s="22"/>
      <c r="G570" s="22"/>
      <c r="H570" s="22"/>
      <c r="I570" s="22"/>
      <c r="J570" s="22"/>
      <c r="K570" s="22"/>
      <c r="L570" s="22"/>
      <c r="M570" s="21"/>
    </row>
    <row r="571" spans="1:13" ht="30" customHeight="1" x14ac:dyDescent="0.3">
      <c r="A571" s="21"/>
      <c r="B571" s="21"/>
      <c r="C571" s="21"/>
      <c r="D571" s="21"/>
      <c r="E571" s="22"/>
      <c r="F571" s="22"/>
      <c r="G571" s="22"/>
      <c r="H571" s="22"/>
      <c r="I571" s="22"/>
      <c r="J571" s="22"/>
      <c r="K571" s="22"/>
      <c r="L571" s="22"/>
      <c r="M571" s="21"/>
    </row>
    <row r="572" spans="1:13" ht="30" customHeight="1" x14ac:dyDescent="0.3">
      <c r="A572" s="21"/>
      <c r="B572" s="21"/>
      <c r="C572" s="21"/>
      <c r="D572" s="21"/>
      <c r="E572" s="22"/>
      <c r="F572" s="22"/>
      <c r="G572" s="22"/>
      <c r="H572" s="22"/>
      <c r="I572" s="22"/>
      <c r="J572" s="22"/>
      <c r="K572" s="22"/>
      <c r="L572" s="22"/>
      <c r="M572" s="21"/>
    </row>
    <row r="573" spans="1:13" ht="30" customHeight="1" x14ac:dyDescent="0.3">
      <c r="A573" s="21"/>
      <c r="B573" s="21"/>
      <c r="C573" s="21"/>
      <c r="D573" s="21"/>
      <c r="E573" s="22"/>
      <c r="F573" s="22"/>
      <c r="G573" s="22"/>
      <c r="H573" s="22"/>
      <c r="I573" s="22"/>
      <c r="J573" s="22"/>
      <c r="K573" s="22"/>
      <c r="L573" s="22"/>
      <c r="M573" s="21"/>
    </row>
    <row r="574" spans="1:13" ht="30" customHeight="1" x14ac:dyDescent="0.3">
      <c r="A574" s="21"/>
      <c r="B574" s="21"/>
      <c r="C574" s="21"/>
      <c r="D574" s="21"/>
      <c r="E574" s="22"/>
      <c r="F574" s="22"/>
      <c r="G574" s="22"/>
      <c r="H574" s="22"/>
      <c r="I574" s="22"/>
      <c r="J574" s="22"/>
      <c r="K574" s="22"/>
      <c r="L574" s="22"/>
      <c r="M574" s="21"/>
    </row>
    <row r="575" spans="1:13" ht="30" customHeight="1" x14ac:dyDescent="0.3">
      <c r="A575" s="21"/>
      <c r="B575" s="21"/>
      <c r="C575" s="21"/>
      <c r="D575" s="21"/>
      <c r="E575" s="22"/>
      <c r="F575" s="22"/>
      <c r="G575" s="22"/>
      <c r="H575" s="22"/>
      <c r="I575" s="22"/>
      <c r="J575" s="22"/>
      <c r="K575" s="22"/>
      <c r="L575" s="22"/>
      <c r="M575" s="21"/>
    </row>
    <row r="576" spans="1:13" ht="30" customHeight="1" x14ac:dyDescent="0.3">
      <c r="A576" s="21"/>
      <c r="B576" s="21"/>
      <c r="C576" s="21"/>
      <c r="D576" s="21"/>
      <c r="E576" s="22"/>
      <c r="F576" s="22"/>
      <c r="G576" s="22"/>
      <c r="H576" s="22"/>
      <c r="I576" s="22"/>
      <c r="J576" s="22"/>
      <c r="K576" s="22"/>
      <c r="L576" s="22"/>
      <c r="M576" s="21"/>
    </row>
    <row r="577" spans="1:14" ht="30" customHeight="1" x14ac:dyDescent="0.3">
      <c r="A577" s="21"/>
      <c r="B577" s="21"/>
      <c r="C577" s="21"/>
      <c r="D577" s="21"/>
      <c r="E577" s="22"/>
      <c r="F577" s="22"/>
      <c r="G577" s="22"/>
      <c r="H577" s="22"/>
      <c r="I577" s="22"/>
      <c r="J577" s="22"/>
      <c r="K577" s="22"/>
      <c r="L577" s="22"/>
      <c r="M577" s="21"/>
    </row>
    <row r="578" spans="1:14" ht="30" customHeight="1" x14ac:dyDescent="0.3">
      <c r="A578" s="21"/>
      <c r="B578" s="21"/>
      <c r="C578" s="21"/>
      <c r="D578" s="21"/>
      <c r="E578" s="22"/>
      <c r="F578" s="22"/>
      <c r="G578" s="22"/>
      <c r="H578" s="22"/>
      <c r="I578" s="22"/>
      <c r="J578" s="22"/>
      <c r="K578" s="22"/>
      <c r="L578" s="22"/>
      <c r="M578" s="21"/>
    </row>
    <row r="579" spans="1:14" ht="30" customHeight="1" x14ac:dyDescent="0.3">
      <c r="A579" s="13" t="s">
        <v>121</v>
      </c>
      <c r="B579" s="21"/>
      <c r="C579" s="21"/>
      <c r="D579" s="21"/>
      <c r="E579" s="22"/>
      <c r="F579" s="22"/>
      <c r="G579" s="22"/>
      <c r="H579" s="22"/>
      <c r="I579" s="22"/>
      <c r="J579" s="22"/>
      <c r="K579" s="22"/>
      <c r="L579" s="22"/>
      <c r="M579" s="21"/>
      <c r="N579" s="12" t="s">
        <v>122</v>
      </c>
    </row>
  </sheetData>
  <mergeCells count="44">
    <mergeCell ref="AU2:AU3"/>
    <mergeCell ref="AV2:AV3"/>
    <mergeCell ref="AO2:AO3"/>
    <mergeCell ref="AP2:AP3"/>
    <mergeCell ref="AQ2:AQ3"/>
    <mergeCell ref="AR2:AR3"/>
    <mergeCell ref="AS2:AS3"/>
    <mergeCell ref="AT2:AT3"/>
    <mergeCell ref="AN2:AN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23" manualBreakCount="23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39" max="16383" man="1"/>
    <brk id="363" max="16383" man="1"/>
    <brk id="387" max="16383" man="1"/>
    <brk id="411" max="16383" man="1"/>
    <brk id="435" max="16383" man="1"/>
    <brk id="459" max="16383" man="1"/>
    <brk id="483" max="16383" man="1"/>
    <brk id="507" max="16383" man="1"/>
    <brk id="531" max="16383" man="1"/>
    <brk id="555" max="16383" man="1"/>
    <brk id="5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E31" sqref="E31"/>
    </sheetView>
  </sheetViews>
  <sheetFormatPr defaultRowHeight="16.5" x14ac:dyDescent="0.3"/>
  <sheetData>
    <row r="1" spans="1:7" x14ac:dyDescent="0.3">
      <c r="A1" t="s">
        <v>973</v>
      </c>
    </row>
    <row r="2" spans="1:7" x14ac:dyDescent="0.3">
      <c r="A2" s="1" t="s">
        <v>974</v>
      </c>
      <c r="B2" t="s">
        <v>886</v>
      </c>
      <c r="C2" s="1" t="s">
        <v>975</v>
      </c>
    </row>
    <row r="3" spans="1:7" x14ac:dyDescent="0.3">
      <c r="A3" s="1" t="s">
        <v>976</v>
      </c>
      <c r="B3" t="s">
        <v>977</v>
      </c>
    </row>
    <row r="4" spans="1:7" x14ac:dyDescent="0.3">
      <c r="A4" s="1" t="s">
        <v>978</v>
      </c>
      <c r="B4">
        <v>5</v>
      </c>
    </row>
    <row r="5" spans="1:7" x14ac:dyDescent="0.3">
      <c r="A5" s="1" t="s">
        <v>979</v>
      </c>
      <c r="B5">
        <v>5</v>
      </c>
    </row>
    <row r="6" spans="1:7" x14ac:dyDescent="0.3">
      <c r="A6" s="1" t="s">
        <v>980</v>
      </c>
      <c r="B6" t="s">
        <v>981</v>
      </c>
    </row>
    <row r="7" spans="1:7" x14ac:dyDescent="0.3">
      <c r="A7" s="1" t="s">
        <v>982</v>
      </c>
      <c r="B7" t="s">
        <v>888</v>
      </c>
      <c r="C7" t="s">
        <v>62</v>
      </c>
    </row>
    <row r="8" spans="1:7" x14ac:dyDescent="0.3">
      <c r="A8" s="1" t="s">
        <v>983</v>
      </c>
      <c r="B8" t="s">
        <v>888</v>
      </c>
      <c r="C8">
        <v>2</v>
      </c>
    </row>
    <row r="9" spans="1:7" x14ac:dyDescent="0.3">
      <c r="A9" s="1" t="s">
        <v>984</v>
      </c>
      <c r="B9" t="s">
        <v>889</v>
      </c>
      <c r="C9" t="s">
        <v>890</v>
      </c>
      <c r="D9" t="s">
        <v>891</v>
      </c>
      <c r="E9" t="s">
        <v>892</v>
      </c>
      <c r="F9" t="s">
        <v>893</v>
      </c>
      <c r="G9" t="s">
        <v>985</v>
      </c>
    </row>
    <row r="10" spans="1:7" x14ac:dyDescent="0.3">
      <c r="A10" s="1" t="s">
        <v>986</v>
      </c>
      <c r="B10">
        <v>1267</v>
      </c>
      <c r="C10">
        <v>0</v>
      </c>
      <c r="D10">
        <v>0</v>
      </c>
    </row>
    <row r="11" spans="1:7" x14ac:dyDescent="0.3">
      <c r="A11" s="1" t="s">
        <v>987</v>
      </c>
      <c r="B11" t="s">
        <v>988</v>
      </c>
      <c r="C11">
        <v>4</v>
      </c>
    </row>
    <row r="12" spans="1:7" x14ac:dyDescent="0.3">
      <c r="A12" s="1" t="s">
        <v>989</v>
      </c>
      <c r="B12" t="s">
        <v>988</v>
      </c>
      <c r="C12">
        <v>4</v>
      </c>
    </row>
    <row r="13" spans="1:7" x14ac:dyDescent="0.3">
      <c r="A13" s="1" t="s">
        <v>990</v>
      </c>
      <c r="B13" t="s">
        <v>988</v>
      </c>
      <c r="C13">
        <v>3</v>
      </c>
    </row>
    <row r="14" spans="1:7" x14ac:dyDescent="0.3">
      <c r="A14" s="1" t="s">
        <v>991</v>
      </c>
      <c r="B14" t="s">
        <v>988</v>
      </c>
      <c r="C14">
        <v>5</v>
      </c>
    </row>
    <row r="15" spans="1:7" x14ac:dyDescent="0.3">
      <c r="A15" s="1" t="s">
        <v>992</v>
      </c>
      <c r="B15" t="s">
        <v>886</v>
      </c>
      <c r="C15" t="s">
        <v>993</v>
      </c>
      <c r="D15" t="s">
        <v>993</v>
      </c>
      <c r="E15" t="s">
        <v>993</v>
      </c>
      <c r="F15">
        <v>1</v>
      </c>
    </row>
    <row r="16" spans="1:7" x14ac:dyDescent="0.3">
      <c r="A16" s="1" t="s">
        <v>994</v>
      </c>
      <c r="B16">
        <v>1.1100000000000001</v>
      </c>
      <c r="C16">
        <v>1.1200000000000001</v>
      </c>
    </row>
    <row r="17" spans="1:13" x14ac:dyDescent="0.3">
      <c r="A17" s="1" t="s">
        <v>995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996</v>
      </c>
      <c r="B18">
        <v>1.25</v>
      </c>
      <c r="C18">
        <v>1.071</v>
      </c>
    </row>
    <row r="19" spans="1:13" x14ac:dyDescent="0.3">
      <c r="A19" s="1" t="s">
        <v>997</v>
      </c>
    </row>
    <row r="20" spans="1:13" x14ac:dyDescent="0.3">
      <c r="A20" s="1" t="s">
        <v>998</v>
      </c>
      <c r="B20" s="1" t="s">
        <v>888</v>
      </c>
      <c r="C20">
        <v>1</v>
      </c>
    </row>
    <row r="21" spans="1:13" x14ac:dyDescent="0.3">
      <c r="A21" t="s">
        <v>887</v>
      </c>
      <c r="B21" t="s">
        <v>1000</v>
      </c>
      <c r="C21" t="s">
        <v>1001</v>
      </c>
    </row>
    <row r="22" spans="1:13" x14ac:dyDescent="0.3">
      <c r="A22">
        <v>1</v>
      </c>
      <c r="B22" s="1" t="s">
        <v>1002</v>
      </c>
      <c r="C22" s="1" t="s">
        <v>905</v>
      </c>
    </row>
    <row r="23" spans="1:13" x14ac:dyDescent="0.3">
      <c r="A23">
        <v>2</v>
      </c>
      <c r="B23" s="1" t="s">
        <v>1003</v>
      </c>
      <c r="C23" s="1" t="s">
        <v>1004</v>
      </c>
    </row>
    <row r="24" spans="1:13" x14ac:dyDescent="0.3">
      <c r="A24">
        <v>3</v>
      </c>
      <c r="B24" s="1" t="s">
        <v>1005</v>
      </c>
      <c r="C24" s="1" t="s">
        <v>1006</v>
      </c>
    </row>
    <row r="25" spans="1:13" x14ac:dyDescent="0.3">
      <c r="A25">
        <v>4</v>
      </c>
      <c r="B25" s="1" t="s">
        <v>51</v>
      </c>
      <c r="C25" s="1" t="s">
        <v>51</v>
      </c>
    </row>
    <row r="26" spans="1:13" x14ac:dyDescent="0.3">
      <c r="A26">
        <v>5</v>
      </c>
      <c r="B26" s="1" t="s">
        <v>960</v>
      </c>
      <c r="C26" s="1" t="s">
        <v>959</v>
      </c>
    </row>
    <row r="27" spans="1:13" x14ac:dyDescent="0.3">
      <c r="A27">
        <v>6</v>
      </c>
      <c r="B27" s="1" t="s">
        <v>969</v>
      </c>
      <c r="C27" s="1" t="s">
        <v>968</v>
      </c>
    </row>
    <row r="28" spans="1:13" x14ac:dyDescent="0.3">
      <c r="A28">
        <v>7</v>
      </c>
      <c r="B28" s="1" t="s">
        <v>1007</v>
      </c>
      <c r="C28" s="1" t="s">
        <v>1008</v>
      </c>
    </row>
    <row r="29" spans="1:13" x14ac:dyDescent="0.3">
      <c r="A29">
        <v>8</v>
      </c>
      <c r="B29" s="1" t="s">
        <v>873</v>
      </c>
      <c r="C29" s="1" t="s">
        <v>970</v>
      </c>
    </row>
    <row r="30" spans="1:13" x14ac:dyDescent="0.3">
      <c r="A30">
        <v>9</v>
      </c>
      <c r="B30" s="1" t="s">
        <v>1009</v>
      </c>
      <c r="C30" s="1" t="s">
        <v>51</v>
      </c>
    </row>
    <row r="43" spans="1:2" x14ac:dyDescent="0.3">
      <c r="A43" t="s">
        <v>999</v>
      </c>
      <c r="B43">
        <v>1234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원가계산서</vt:lpstr>
      <vt:lpstr>공종별집계표</vt:lpstr>
      <vt:lpstr>공종별내역서</vt:lpstr>
      <vt:lpstr> 공사설정 </vt:lpstr>
      <vt:lpstr>공종별내역서!Print_Area</vt:lpstr>
      <vt:lpstr>공종별집계표!Print_Area</vt:lpstr>
      <vt:lpstr>원가계산서!Print_Area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2024-03-07T07:15:01Z</cp:lastPrinted>
  <dcterms:created xsi:type="dcterms:W3CDTF">2024-03-01T07:48:49Z</dcterms:created>
  <dcterms:modified xsi:type="dcterms:W3CDTF">2024-04-01T05:05:54Z</dcterms:modified>
</cp:coreProperties>
</file>