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8920" windowHeight="15840"/>
  </bookViews>
  <sheets>
    <sheet name="원가계산서" sheetId="3" r:id="rId1"/>
    <sheet name="공종별집계표" sheetId="10" r:id="rId2"/>
    <sheet name="공종별내역서" sheetId="9" r:id="rId3"/>
    <sheet name=" 공사설정 " sheetId="2" state="hidden" r:id="rId4"/>
    <sheet name="Sheet1" sheetId="1" r:id="rId5"/>
  </sheets>
  <definedNames>
    <definedName name="_xlnm.Print_Area" localSheetId="2">공종별내역서!$A$1:$M$315</definedName>
    <definedName name="_xlnm.Print_Area" localSheetId="1">공종별집계표!$A$1:$M$27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45621" iterate="1"/>
</workbook>
</file>

<file path=xl/calcChain.xml><?xml version="1.0" encoding="utf-8"?>
<calcChain xmlns="http://schemas.openxmlformats.org/spreadsheetml/2006/main">
  <c r="T18" i="10" l="1"/>
  <c r="E27" i="3" s="1"/>
  <c r="H27" i="10" l="1"/>
  <c r="E8" i="3"/>
  <c r="E14" i="3" l="1"/>
  <c r="E16" i="3" s="1"/>
  <c r="E9" i="3"/>
  <c r="E10" i="3" s="1"/>
  <c r="E17" i="3"/>
  <c r="E15" i="3"/>
  <c r="E12" i="3" l="1"/>
  <c r="E13" i="3"/>
  <c r="E11" i="3" l="1"/>
  <c r="J27" i="10"/>
  <c r="E4" i="3" l="1"/>
  <c r="E7" i="3" s="1"/>
  <c r="L27" i="10"/>
  <c r="F27" i="10"/>
  <c r="E18" i="3" l="1"/>
  <c r="E19" i="3"/>
  <c r="E22" i="3"/>
  <c r="E20" i="3"/>
  <c r="E21" i="3"/>
  <c r="E23" i="3" l="1"/>
  <c r="E24" i="3" s="1"/>
  <c r="E25" i="3" s="1"/>
  <c r="E26" i="3" s="1"/>
  <c r="E28" i="3" l="1"/>
  <c r="E29" i="3" s="1"/>
  <c r="E30" i="3" s="1"/>
  <c r="E31" i="3" s="1"/>
</calcChain>
</file>

<file path=xl/sharedStrings.xml><?xml version="1.0" encoding="utf-8"?>
<sst xmlns="http://schemas.openxmlformats.org/spreadsheetml/2006/main" count="1362" uniqueCount="472">
  <si>
    <t>공 종 별 집 계 표</t>
  </si>
  <si>
    <t>[ 시흥소방서은행119안전센터내부리모델링공사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</si>
  <si>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</si>
  <si>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</si>
  <si>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</si>
  <si>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</si>
  <si>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</si>
  <si>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</si>
  <si>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</si>
  <si>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</si>
  <si>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</si>
  <si>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</si>
  <si>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</si>
  <si>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</si>
  <si>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</si>
  <si>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</si>
  <si>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</si>
  <si>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</si>
  <si>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</si>
  <si>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</si>
  <si>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</si>
  <si>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</si>
  <si>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</si>
  <si>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</si>
  <si>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</si>
  <si>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</si>
  <si>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</si>
  <si>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</si>
  <si>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</si>
  <si>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</si>
  <si>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</si>
  <si>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</si>
  <si>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</si>
  <si>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</si>
  <si>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</si>
  <si>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</si>
  <si>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</si>
  <si>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</si>
  <si>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</si>
  <si>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</si>
  <si>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</si>
  <si>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</si>
  <si>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</si>
  <si>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</si>
  <si>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</si>
  <si>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</si>
  <si>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</si>
  <si>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</si>
  <si>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</si>
  <si>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</si>
  <si>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</si>
  <si>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시흥소방서은행119안전센터내부리모델링공사</t>
  </si>
  <si>
    <t/>
  </si>
  <si>
    <t>01</t>
  </si>
  <si>
    <t>0101  01.건 축 공 사</t>
  </si>
  <si>
    <t>0101</t>
  </si>
  <si>
    <t>010101  가  설  공  사</t>
  </si>
  <si>
    <t>010101</t>
  </si>
  <si>
    <t>컨테이너가설창고</t>
  </si>
  <si>
    <t>6*3.0*2.6m, 3개월</t>
  </si>
  <si>
    <t>동</t>
  </si>
  <si>
    <t>5ECB5494F4E0B463582C11729346FA</t>
  </si>
  <si>
    <t>T</t>
  </si>
  <si>
    <t>F</t>
  </si>
  <si>
    <t>0101015ECB5494F4E0B463582C11729346FA</t>
  </si>
  <si>
    <t>강관 조립말비계(이동식)설치 및 해체</t>
  </si>
  <si>
    <t>높이 2m, 3개월</t>
  </si>
  <si>
    <t>대</t>
  </si>
  <si>
    <t>5ECB5497B43D646CE849964F33C57D</t>
  </si>
  <si>
    <t>0101015ECB5497B43D646CE849964F33C57D</t>
  </si>
  <si>
    <t>건축물보양 - 석재면, 테라조면</t>
  </si>
  <si>
    <t>하드롱지</t>
  </si>
  <si>
    <t>M2</t>
  </si>
  <si>
    <t>5ECB5492C4DBA4F9085C0916839398</t>
  </si>
  <si>
    <t>0101015ECB5492C4DBA4F9085C0916839398</t>
  </si>
  <si>
    <t>건축물현장정리</t>
  </si>
  <si>
    <t>리모델링</t>
  </si>
  <si>
    <t>5ECB5492C4E464CF08B7804213CFBC</t>
  </si>
  <si>
    <t>0101015ECB5492C4E464CF08B7804213CFBC</t>
  </si>
  <si>
    <t>[ 합           계 ]</t>
  </si>
  <si>
    <t>TOTAL</t>
  </si>
  <si>
    <t>010102  조  적  공  사</t>
  </si>
  <si>
    <t>010102</t>
  </si>
  <si>
    <t>콘크리트벽돌</t>
  </si>
  <si>
    <t>콘크리트벽돌, 190*57*90mm, 서울, C종2급</t>
  </si>
  <si>
    <t>매</t>
  </si>
  <si>
    <t>59E9548A14E1A425C8FEAFD2A32FE9776B42DB</t>
  </si>
  <si>
    <t>01010259E9548A14E1A425C8FEAFD2A32FE9776B42DB</t>
  </si>
  <si>
    <t>0.5B 벽돌쌓기</t>
  </si>
  <si>
    <t>3.6m 이하</t>
  </si>
  <si>
    <t>5ECB246364B434CD88316B99F3E2D8</t>
  </si>
  <si>
    <t>0101025ECB246364B434CD88316B99F3E2D8</t>
  </si>
  <si>
    <t>벽돌운반</t>
  </si>
  <si>
    <t>인력, 2층</t>
  </si>
  <si>
    <t>천매</t>
  </si>
  <si>
    <t>5ECB24636499444A1834A80B33244F</t>
  </si>
  <si>
    <t>0101025ECB24636499444A1834A80B33244F</t>
  </si>
  <si>
    <t>010103  타  일  공  사</t>
  </si>
  <si>
    <t>010103</t>
  </si>
  <si>
    <t>자기질타일</t>
  </si>
  <si>
    <t>자기질타일, 시유, 300*300*8mm</t>
  </si>
  <si>
    <t>59E9548A14E1A42428943164E39DA8411D6264</t>
  </si>
  <si>
    <t>01010359E9548A14E1A42428943164E39DA8411D6264</t>
  </si>
  <si>
    <t>도기질타일</t>
  </si>
  <si>
    <t>도기질타일, 일반색, 300*600*10mm</t>
  </si>
  <si>
    <t>59E9548A14E1A42428943164C3E5CF73B02839</t>
  </si>
  <si>
    <t>01010359E9548A14E1A42428943164C3E5CF73B02839</t>
  </si>
  <si>
    <t>타일 압착 붙이기(바탕 12mm+압 5mm)</t>
  </si>
  <si>
    <t>바닥, 200*200(일반C, 백색줄눈)</t>
  </si>
  <si>
    <t>5ECB94308408F4CEA8D5D44803A3BB</t>
  </si>
  <si>
    <t>0101035ECB94308408F4CEA8D5D44803A3BB</t>
  </si>
  <si>
    <t>타일 압착 붙이기(바탕 12mm+압 6mm)</t>
  </si>
  <si>
    <t>벽, 300*300(일반C, 백색줄눈)</t>
  </si>
  <si>
    <t>5ECB9430842BA47148E529BA53CB94</t>
  </si>
  <si>
    <t>0101035ECB9430842BA47148E529BA53CB94</t>
  </si>
  <si>
    <t>타일 접착 붙이기</t>
  </si>
  <si>
    <t>벽</t>
  </si>
  <si>
    <t>5ECB9430842B946C0884A5BDD35665</t>
  </si>
  <si>
    <t>0101035ECB9430842B946C0884A5BDD35665</t>
  </si>
  <si>
    <t>타일벽코너가드</t>
  </si>
  <si>
    <t>스테인리스 1.2t*30*30(코킹 5*5)</t>
  </si>
  <si>
    <t>M</t>
  </si>
  <si>
    <t>5ECB34437451A4EA288CC8EF8361DB</t>
  </si>
  <si>
    <t>0101035ECB34437451A4EA288CC8EF8361DB</t>
  </si>
  <si>
    <t>010104  목공사 및 수장공사</t>
  </si>
  <si>
    <t>010104</t>
  </si>
  <si>
    <t>열경화성수지천장재(틀,몰딩포함)</t>
  </si>
  <si>
    <t>열경화성수지천장재(난연3급), SMC, 1.5*600*600mm</t>
  </si>
  <si>
    <t>59E9548A14B46442B84CA173F36DBAD1437428</t>
  </si>
  <si>
    <t>01010459E9548A14B46442B84CA173F36DBAD1437428</t>
  </si>
  <si>
    <t>비닐타일 깔기</t>
  </si>
  <si>
    <t>비닐타일, 3.0*300*300mm, 디럭스타일</t>
  </si>
  <si>
    <t>5ECBB47EB46874906859FC2D732EF0</t>
  </si>
  <si>
    <t>0101045ECBB47EB46874906859FC2D732EF0</t>
  </si>
  <si>
    <t>비닐시트 깔기 - 부분접합 방식</t>
  </si>
  <si>
    <t>비닐시트, 2.0mm, 모노륨</t>
  </si>
  <si>
    <t>5ECBB47EB468749108FDDB2D7384D7</t>
  </si>
  <si>
    <t>0101045ECBB47EB468749108FDDB2D7384D7</t>
  </si>
  <si>
    <t>걸레받이 설치 - 합성수지류</t>
  </si>
  <si>
    <t>굽도리, 2.0*60mm, 비닐</t>
  </si>
  <si>
    <t>5ECBB47EB42294EF48C81AF943A647</t>
  </si>
  <si>
    <t>0101045ECBB47EB42294EF48C81AF943A647</t>
  </si>
  <si>
    <t>도배바름(콘크리트·모르타르면)</t>
  </si>
  <si>
    <t>벽, 비닐벽지, 실크형, B급</t>
  </si>
  <si>
    <t>5ECBB47D941AB4C0A8377E7C737CD5</t>
  </si>
  <si>
    <t>0101045ECBB47D941AB4C0A8377E7C737CD5</t>
  </si>
  <si>
    <t>건식벽설치</t>
  </si>
  <si>
    <t>방수12.5*2겹+STUD+방수12.5*2겹</t>
  </si>
  <si>
    <t>5ECBB47C84D0D448B8845A870351B7</t>
  </si>
  <si>
    <t>0101045ECBB47C84D0D448B8845A870351B7</t>
  </si>
  <si>
    <t>고무패킹 철거 후 설치</t>
  </si>
  <si>
    <t>5ECBB47D941AB4C2581D34F3832EB9</t>
  </si>
  <si>
    <t>0101045ECBB47D941AB4C2581D34F3832EB9</t>
  </si>
  <si>
    <t>천정텍스 철거후 재설치</t>
  </si>
  <si>
    <t>5ECA542A248BA4576808F59643C895</t>
  </si>
  <si>
    <t>0101045ECA542A248BA4576808F59643C895</t>
  </si>
  <si>
    <t>소변기칸막이</t>
  </si>
  <si>
    <t>400*600</t>
  </si>
  <si>
    <t>EA</t>
  </si>
  <si>
    <t>59E9548A1453F4A3B88B24EF335A7EDD29A735</t>
  </si>
  <si>
    <t>01010459E9548A1453F4A3B88B24EF335A7EDD29A735</t>
  </si>
  <si>
    <t>010105  방  수  공  사</t>
  </si>
  <si>
    <t>010105</t>
  </si>
  <si>
    <t>시멘트 액체방수</t>
  </si>
  <si>
    <t>바닥, 1종</t>
  </si>
  <si>
    <t>5ECBC46FF452E4FD68B87FD703DD11</t>
  </si>
  <si>
    <t>0101055ECBC46FF452E4FD68B87FD703DD11</t>
  </si>
  <si>
    <t>벽, 2종</t>
  </si>
  <si>
    <t>5ECBC46FF46344C818958F2FC3E0F0</t>
  </si>
  <si>
    <t>0101055ECBC46FF46344C818958F2FC3E0F0</t>
  </si>
  <si>
    <t>수밀코킹(실리콘)</t>
  </si>
  <si>
    <t>삼각, 10mm, 창호주위</t>
  </si>
  <si>
    <t>5ECBC46004C864EBA84689E4A397EA</t>
  </si>
  <si>
    <t>0101055ECBC46004C864EBA84689E4A397EA</t>
  </si>
  <si>
    <t>수밀코킹(우레탄)</t>
  </si>
  <si>
    <t>삼각, 10mm</t>
  </si>
  <si>
    <t>5ECBC46004C8045ED8D4EAA9F37E0D</t>
  </si>
  <si>
    <t>0101055ECBC46004C8045ED8D4EAA9F37E0D</t>
  </si>
  <si>
    <t>수밀코킹철거후신설(실리콘)</t>
  </si>
  <si>
    <t>10㎜*10㎜</t>
  </si>
  <si>
    <t>5ECBC46004DA840D6873691DE3129F</t>
  </si>
  <si>
    <t>0101055ECBC46004DA840D6873691DE3129F</t>
  </si>
  <si>
    <t>010106  미  장  공  사</t>
  </si>
  <si>
    <t>010106</t>
  </si>
  <si>
    <t>모르타르 바름</t>
  </si>
  <si>
    <t>내벽, 18mm, 3.6m 이하</t>
  </si>
  <si>
    <t>5ECB3448F47124B0F8260BA6F3EAF7</t>
  </si>
  <si>
    <t>0101065ECB3448F47124B0F8260BA6F3EAF7</t>
  </si>
  <si>
    <t>바닥, 27mm</t>
  </si>
  <si>
    <t>5ECB3448F4710486586F251C739C17</t>
  </si>
  <si>
    <t>0101065ECB3448F4710486586F251C739C17</t>
  </si>
  <si>
    <t>콘크리트면 정리</t>
  </si>
  <si>
    <t>바닥</t>
  </si>
  <si>
    <t>5ECB3448F445E48C381C479F03EE6E</t>
  </si>
  <si>
    <t>0101065ECB3448F445E48C381C479F03EE6E</t>
  </si>
  <si>
    <t>창호주위 모르타르 충전</t>
  </si>
  <si>
    <t>5ECB84CD440634B808C3760763A520</t>
  </si>
  <si>
    <t>0101065ECB84CD440634B808C3760763A520</t>
  </si>
  <si>
    <t>010107  창호 및 유리공사</t>
  </si>
  <si>
    <t>010107</t>
  </si>
  <si>
    <t>AW01 [기존후레임사용]</t>
  </si>
  <si>
    <t>0.600 x 2.000 = 1.200</t>
  </si>
  <si>
    <t>5ECB84CAF409F479985409AF33C68F</t>
  </si>
  <si>
    <t>0101075ECB84CAF409F479985409AF33C68F</t>
  </si>
  <si>
    <t>AW02 [기존후레임사용]</t>
  </si>
  <si>
    <t>2.900 x 2.000 = 5.800</t>
  </si>
  <si>
    <t>5ECB84CAF409F479985409AF33C68D</t>
  </si>
  <si>
    <t>0101075ECB84CAF409F479985409AF33C68D</t>
  </si>
  <si>
    <t>WD01</t>
  </si>
  <si>
    <t>0.700 x 2.100 = 1.470</t>
  </si>
  <si>
    <t>5ECB84CAF409F479985409AF33C68B</t>
  </si>
  <si>
    <t>0101075ECB84CAF409F479985409AF33C68B</t>
  </si>
  <si>
    <t>도어핸들</t>
  </si>
  <si>
    <t>원통형</t>
  </si>
  <si>
    <t>조</t>
  </si>
  <si>
    <t>59E944E4B4CC044048596DA5F3A3BAD4ED955C</t>
  </si>
  <si>
    <t>01010759E944E4B4CC044048596DA5F3A3BAD4ED955C</t>
  </si>
  <si>
    <t>도어록 설치</t>
  </si>
  <si>
    <t>목재문, 재료비 별도</t>
  </si>
  <si>
    <t>개소</t>
  </si>
  <si>
    <t>5ECB84CD445E64586829157F23EB60</t>
  </si>
  <si>
    <t>0101075ECB84CD445E64586829157F23EB60</t>
  </si>
  <si>
    <t>도어힌지</t>
  </si>
  <si>
    <t>도어힌지, 황동, 베어링2개, 101.6*2.7mm</t>
  </si>
  <si>
    <t>개</t>
  </si>
  <si>
    <t>59E944E4B4CC044C786C3D7C73209760388DC8</t>
  </si>
  <si>
    <t>01010759E944E4B4CC044C786C3D7C73209760388DC8</t>
  </si>
  <si>
    <t>복층유리</t>
  </si>
  <si>
    <t>복층유리, 투명, 18mm</t>
  </si>
  <si>
    <t>59E9548A14AA148F3858A56A636676FFA99485</t>
  </si>
  <si>
    <t>01010759E9548A14AA148F3858A56A636676FFA99485</t>
  </si>
  <si>
    <t>복층유리 끼우기</t>
  </si>
  <si>
    <t>18mm(6+6A+6), 일반창호</t>
  </si>
  <si>
    <t>5ECB84C3441914A718FC395763728F</t>
  </si>
  <si>
    <t>0101075ECB84C3441914A718FC395763728F</t>
  </si>
  <si>
    <t>복층유리주위 코킹</t>
  </si>
  <si>
    <t>5*5, 실리콘</t>
  </si>
  <si>
    <t>5ECB84C3448C945208B98BDB03CDD4</t>
  </si>
  <si>
    <t>0101075ECB84C3448C945208B98BDB03CDD4</t>
  </si>
  <si>
    <t>불투명필름붙임</t>
  </si>
  <si>
    <t>1400*500</t>
  </si>
  <si>
    <t>5ECB84C3448C945208B98BDB03CDA5</t>
  </si>
  <si>
    <t>0101075ECB84C3448C945208B98BDB03CDA5</t>
  </si>
  <si>
    <t>010108  칠    공    사</t>
  </si>
  <si>
    <t>010108</t>
  </si>
  <si>
    <t>바탕만들기+걸레받이용 페인트칠</t>
  </si>
  <si>
    <t>붓칠, 2회, 콘크리트·모르타르면</t>
  </si>
  <si>
    <t>5ECBA41A9416F440B8D13F6F836DA6</t>
  </si>
  <si>
    <t>0101085ECBA41A9416F440B8D13F6F836DA6</t>
  </si>
  <si>
    <t>바탕만들기+수성페인트 롤러칠</t>
  </si>
  <si>
    <t>내부, 2회, 기존도장면(페인트긁어내기), 친환경페인트(진품)</t>
  </si>
  <si>
    <t>5ECBA41BB491D4C6480A7ACDF33C45</t>
  </si>
  <si>
    <t>0101085ECBA41BB491D4C6480A7ACDF33C45</t>
  </si>
  <si>
    <t>바탕만들기+에폭시 라이닝</t>
  </si>
  <si>
    <t>바닥, 레기칠</t>
  </si>
  <si>
    <t>5ECBA41254CB4470086C7D5353502F</t>
  </si>
  <si>
    <t>0101085ECBA41254CB4470086C7D5353502F</t>
  </si>
  <si>
    <t>라인마킹(실선)</t>
  </si>
  <si>
    <t>융창식 W:150</t>
  </si>
  <si>
    <t>5ECBA41634707476982D7167D315AE</t>
  </si>
  <si>
    <t>0101085ECBA41634707476982D7167D315AE</t>
  </si>
  <si>
    <t>010109  철  거  공  사</t>
  </si>
  <si>
    <t>010109</t>
  </si>
  <si>
    <t>목조, 칸막이벽 철거</t>
  </si>
  <si>
    <t>도어포함</t>
  </si>
  <si>
    <t>5ECA542A248BA454A8DEF559138199</t>
  </si>
  <si>
    <t>0101095ECA542A248BA454A8DEF559138199</t>
  </si>
  <si>
    <t>화장실칸막이 철거</t>
  </si>
  <si>
    <t>5ECA542A248BA45658B4328A138C6E</t>
  </si>
  <si>
    <t>0101095ECA542A248BA45658B4328A138C6E</t>
  </si>
  <si>
    <t>벽지 떼어내기</t>
  </si>
  <si>
    <t>5ECA542A241094B81877DC514360CA</t>
  </si>
  <si>
    <t>0101095ECA542A241094B81877DC514360CA</t>
  </si>
  <si>
    <t>타일 철거</t>
  </si>
  <si>
    <t>바닥,몰탈50mm</t>
  </si>
  <si>
    <t>5ECA542A241094B81877DC514360BB</t>
  </si>
  <si>
    <t>0101095ECA542A241094B81877DC514360BB</t>
  </si>
  <si>
    <t>벽체,몰탈10mm</t>
  </si>
  <si>
    <t>5ECA542A241094B81877DC514360B8</t>
  </si>
  <si>
    <t>0101095ECA542A241094B81877DC514360B8</t>
  </si>
  <si>
    <t>비닐계타일 철거</t>
  </si>
  <si>
    <t>5ECA542A241094B81877DC5113AB7C</t>
  </si>
  <si>
    <t>0101095ECA542A241094B81877DC5113AB7C</t>
  </si>
  <si>
    <t>비닐장판 철거</t>
  </si>
  <si>
    <t>5ECA542A241094B81877DC5113AB7D</t>
  </si>
  <si>
    <t>0101095ECA542A241094B81877DC5113AB7D</t>
  </si>
  <si>
    <t>열경화성천정재 철거</t>
  </si>
  <si>
    <t>천정틀+SMC천정판</t>
  </si>
  <si>
    <t>5ECA542A241094B81877DC5113AD5C</t>
  </si>
  <si>
    <t>0101095ECA542A241094B81877DC5113AD5C</t>
  </si>
  <si>
    <t>샤워부스 칸막이 철거</t>
  </si>
  <si>
    <t>5ECA542A241094B81877DC5113A357</t>
  </si>
  <si>
    <t>0101095ECA542A241094B81877DC5113A357</t>
  </si>
  <si>
    <t>목재문 철거</t>
  </si>
  <si>
    <t>5ECA542A241094B81877DC57639733</t>
  </si>
  <si>
    <t>0101095ECA542A241094B81877DC57639733</t>
  </si>
  <si>
    <t>알미늄창 철거</t>
  </si>
  <si>
    <t>5ECA542A241094B81877DC51038671</t>
  </si>
  <si>
    <t>0101095ECA542A241094B81877DC51038671</t>
  </si>
  <si>
    <t>010110  시멘트및골재비</t>
  </si>
  <si>
    <t>010110</t>
  </si>
  <si>
    <t>시멘트</t>
  </si>
  <si>
    <t>대리점</t>
  </si>
  <si>
    <t>포</t>
  </si>
  <si>
    <t>59E9548A14C6C441B81D6F883308DC59A74964</t>
  </si>
  <si>
    <t>01011059E9548A14C6C441B81D6F883308DC59A74964</t>
  </si>
  <si>
    <t>모래</t>
  </si>
  <si>
    <t>모래, 서울, 자연사, 도착도</t>
  </si>
  <si>
    <t>M3</t>
  </si>
  <si>
    <t>59CE94DCD419A48798B27A48636206326BF0C8</t>
  </si>
  <si>
    <t>01011059CE94DCD419A48798B27A48636206326BF0C8</t>
  </si>
  <si>
    <t>010111  작 업 부 산 물</t>
  </si>
  <si>
    <t>010111</t>
  </si>
  <si>
    <t>철강설</t>
  </si>
  <si>
    <t>철강설, 고철, 작업설부산물</t>
  </si>
  <si>
    <t>kg</t>
  </si>
  <si>
    <t>수집상차도</t>
  </si>
  <si>
    <t>59CE94DCD49D1461686B14643312A43298263A</t>
  </si>
  <si>
    <t>01011159CE94DCD49D1461686B14643312A43298263A</t>
  </si>
  <si>
    <t>철강설, 알루미늄, 작업설부산물</t>
  </si>
  <si>
    <t>59CE94DCD49D1461686B14642301B1FE69C422</t>
  </si>
  <si>
    <t>01011159CE94DCD49D1461686B14642301B1FE69C422</t>
  </si>
  <si>
    <t>010112  건설폐기물처리비</t>
  </si>
  <si>
    <t>010112</t>
  </si>
  <si>
    <t>6</t>
  </si>
  <si>
    <t>건설폐기물 -중간처리</t>
  </si>
  <si>
    <t>건설(건축)폐자재</t>
  </si>
  <si>
    <t>TON</t>
  </si>
  <si>
    <t>5ECB5492C4E45428C85387C7937526</t>
  </si>
  <si>
    <t>0101125ECB5492C4E45428C85387C7937526</t>
  </si>
  <si>
    <t>혼합건설폐기물(소각 5%이하)</t>
  </si>
  <si>
    <t>5ECB5492C4E45428C86DE9C703CE93</t>
  </si>
  <si>
    <t>0101125ECB5492C4E45428C86DE9C703CE93</t>
  </si>
  <si>
    <t>건설폐기물상차비 - 중간처리</t>
  </si>
  <si>
    <t>15톤덤프트럭</t>
  </si>
  <si>
    <t>5ECB5492C4E45429E8A14CA953B75B</t>
  </si>
  <si>
    <t>0101125ECB5492C4E45429E8A14CA953B75B</t>
  </si>
  <si>
    <t>건설폐기물운반비 - 중간처리</t>
  </si>
  <si>
    <t>15톤덤프트럭 - 30km이하</t>
  </si>
  <si>
    <t>5ECB5492C4E45429E8A14CE0A377EE</t>
  </si>
  <si>
    <t>0101125ECB5492C4E45429E8A14CE0A377EE</t>
  </si>
  <si>
    <t>0102  02.기계설비공사</t>
  </si>
  <si>
    <t>0102</t>
  </si>
  <si>
    <t>기계설비공사</t>
  </si>
  <si>
    <t>식</t>
  </si>
  <si>
    <t>5F79F46E3434A43258A21BA08391FE1A036B47</t>
  </si>
  <si>
    <t>01025F79F46E3434A43258A21BA08391FE1A036B47</t>
  </si>
  <si>
    <t>비      고</t>
  </si>
  <si>
    <t>A</t>
  </si>
  <si>
    <t>코드</t>
  </si>
  <si>
    <t>조달청가격</t>
  </si>
  <si>
    <t>거래가격</t>
  </si>
  <si>
    <t>유통물가</t>
  </si>
  <si>
    <t>물가자료</t>
  </si>
  <si>
    <t>조사가격</t>
  </si>
  <si>
    <t>C</t>
  </si>
  <si>
    <t>공 사 원 가 계 산 서</t>
  </si>
  <si>
    <t>공사명 : 시흥소방서은행119안전센터내부리모델링공사</t>
  </si>
  <si>
    <t>금액 : 오천사백구십팔만칠천원(￦54,987,000)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</si>
  <si>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</si>
  <si>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</si>
  <si>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</si>
  <si>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</si>
  <si>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</si>
  <si>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</si>
  <si>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</si>
  <si>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</si>
  <si>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</si>
  <si>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</si>
  <si>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</si>
  <si>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</si>
  <si>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</si>
  <si>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</si>
  <si>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</si>
  <si>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</si>
  <si>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</si>
  <si>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</si>
  <si>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</si>
  <si>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7.9%</t>
  </si>
  <si>
    <t>BS</t>
  </si>
  <si>
    <t>C2</t>
  </si>
  <si>
    <t>기   계    경   비</t>
  </si>
  <si>
    <t>C4</t>
  </si>
  <si>
    <t>산  재  보  험  료</t>
  </si>
  <si>
    <t>노무비 * 3.75%</t>
  </si>
  <si>
    <t>C5</t>
  </si>
  <si>
    <t>고  용  보  험  료</t>
  </si>
  <si>
    <t>노무비 * 0.87%</t>
  </si>
  <si>
    <t>C6</t>
  </si>
  <si>
    <t>국민  건강  보험료</t>
  </si>
  <si>
    <t>직접노무비 * 3.23%</t>
  </si>
  <si>
    <t>C7</t>
  </si>
  <si>
    <t>국민  연금  보험료</t>
  </si>
  <si>
    <t>직접노무비 * 4.5%</t>
  </si>
  <si>
    <t>CB</t>
  </si>
  <si>
    <t>노인장기요양보험료</t>
  </si>
  <si>
    <t>건강보험료 * 8.51%</t>
  </si>
  <si>
    <t>C8</t>
  </si>
  <si>
    <t>퇴직  공제  부금비</t>
  </si>
  <si>
    <t>직접노무비 * 0%</t>
  </si>
  <si>
    <t>추정금액3억원이상반영</t>
  </si>
  <si>
    <t>CA</t>
  </si>
  <si>
    <t>산업안전보건관리비</t>
  </si>
  <si>
    <t>(재료비+직노) * 2.93%</t>
  </si>
  <si>
    <t>CH</t>
  </si>
  <si>
    <t>환  경  보  전  비</t>
  </si>
  <si>
    <t>(재료비+직노+기계경비) * 0.3%</t>
  </si>
  <si>
    <t>CG</t>
  </si>
  <si>
    <t>기   타    경   비</t>
  </si>
  <si>
    <t>(재료비+노무비) * 5.5%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</si>
  <si>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</si>
  <si>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</si>
  <si>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</si>
  <si>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</si>
  <si>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</si>
  <si>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0.49%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</si>
  <si>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</si>
  <si>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</si>
  <si>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</si>
  <si>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</si>
  <si>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</si>
  <si>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</si>
  <si>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</si>
  <si>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</si>
  <si>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12%</t>
  </si>
  <si>
    <t>D4</t>
  </si>
  <si>
    <t>건설폐기물처리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</si>
  <si>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</si>
  <si>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</si>
  <si>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</si>
  <si>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</si>
  <si>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</si>
  <si>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</si>
  <si>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</si>
  <si>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</si>
  <si>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</si>
  <si>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이 Sheet는 수정하지 마십시요</t>
  </si>
  <si>
    <t>공사구분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</si>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</sst>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#;\-#,###;#;"/>
  </numFmts>
  <fonts count="8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고딕"/>
      <family val="3"/>
      <charset val="129"/>
    </font>
    <font>
      <b/>
      <u/>
      <sz val="16"/>
      <color theme="1"/>
      <name val="고딕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0" xfId="0" quotePrefix="1" applyFont="1">
      <alignment vertical="center"/>
    </xf>
    <xf numFmtId="176" fontId="6" fillId="0" borderId="1" xfId="0" applyNumberFormat="1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B1" workbookViewId="0">
      <selection activeCell="L18" sqref="L18"/>
    </sheetView>
  </sheetViews>
  <sheetFormatPr defaultRowHeight="13.5"/>
  <cols>
    <col min="1" max="1" width="0" style="12" hidden="1" customWidth="1"/>
    <col min="2" max="3" width="4.625" style="12" customWidth="1"/>
    <col min="4" max="4" width="35.625" style="12" customWidth="1"/>
    <col min="5" max="5" width="25.625" style="12" customWidth="1"/>
    <col min="6" max="6" width="60.625" style="12" customWidth="1"/>
    <col min="7" max="7" width="30.625" style="12" customWidth="1"/>
    <col min="8" max="16384" width="9" style="12"/>
  </cols>
  <sheetData>
    <row r="1" spans="1:7" ht="24" customHeight="1">
      <c r="B1" s="19" t="s">
        <v>356</v>
      </c>
      <c r="C1" s="19"/>
      <c r="D1" s="19"/>
      <c r="E1" s="19"/>
      <c r="F1" s="19"/>
      <c r="G1" s="19"/>
    </row>
    <row r="2" spans="1:7" ht="21.95" customHeight="1">
      <c r="B2" s="20" t="s">
        <v>357</v>
      </c>
      <c r="C2" s="20"/>
      <c r="D2" s="20"/>
      <c r="E2" s="20"/>
      <c r="F2" s="21" t="s">
        <v>358</v>
      </c>
      <c r="G2" s="21"/>
    </row>
    <row r="3" spans="1:7" ht="21.95" customHeight="1">
      <c r="B3" s="18" t="s">
        <v>359</v>
      </c>
      <c r="C3" s="18"/>
      <c r="D3" s="18"/>
      <c r="E3" s="13" t="s">
        <v>360</v>
      </c>
      <c r="F3" s="13" t="s">
        <v>361</v>
      </c>
      <c r="G3" s="13" t="s">
        <v>347</v>
      </c>
    </row>
    <row r="4" spans="1:7" ht="21.95" customHeight="1">
      <c r="A4" s="14" t="s">
        <v>366</v>
      </c>
      <c r="B4" s="22" t="s">
        <v>362</v>
      </c>
      <c r="C4" s="22" t="s">
        <v>363</v>
      </c>
      <c r="D4" s="13" t="s">
        <v>367</v>
      </c>
      <c r="E4" s="15">
        <f>TRUNC(공종별집계표!F5, 0)</f>
        <v>0</v>
      </c>
      <c r="F4" s="16" t="s">
        <v>52</v>
      </c>
      <c r="G4" s="16" t="s">
        <v>52</v>
      </c>
    </row>
    <row r="5" spans="1:7" ht="21.95" customHeight="1">
      <c r="A5" s="14" t="s">
        <v>368</v>
      </c>
      <c r="B5" s="22"/>
      <c r="C5" s="22"/>
      <c r="D5" s="13" t="s">
        <v>369</v>
      </c>
      <c r="E5" s="15">
        <v>0</v>
      </c>
      <c r="F5" s="16" t="s">
        <v>52</v>
      </c>
      <c r="G5" s="16" t="s">
        <v>52</v>
      </c>
    </row>
    <row r="6" spans="1:7" ht="21.95" customHeight="1">
      <c r="A6" s="14" t="s">
        <v>370</v>
      </c>
      <c r="B6" s="22"/>
      <c r="C6" s="22"/>
      <c r="D6" s="13" t="s">
        <v>371</v>
      </c>
      <c r="E6" s="15">
        <v>0</v>
      </c>
      <c r="F6" s="16" t="s">
        <v>52</v>
      </c>
      <c r="G6" s="16" t="s">
        <v>52</v>
      </c>
    </row>
    <row r="7" spans="1:7" ht="21.95" customHeight="1">
      <c r="A7" s="14" t="s">
        <v>372</v>
      </c>
      <c r="B7" s="22"/>
      <c r="C7" s="22"/>
      <c r="D7" s="13" t="s">
        <v>373</v>
      </c>
      <c r="E7" s="15">
        <f>TRUNC(E4+E5-E6, 0)</f>
        <v>0</v>
      </c>
      <c r="F7" s="16" t="s">
        <v>52</v>
      </c>
      <c r="G7" s="16" t="s">
        <v>52</v>
      </c>
    </row>
    <row r="8" spans="1:7" ht="21.95" customHeight="1">
      <c r="A8" s="14" t="s">
        <v>374</v>
      </c>
      <c r="B8" s="22"/>
      <c r="C8" s="22" t="s">
        <v>364</v>
      </c>
      <c r="D8" s="13" t="s">
        <v>375</v>
      </c>
      <c r="E8" s="15">
        <f>TRUNC(공종별집계표!H5, 0)</f>
        <v>0</v>
      </c>
      <c r="F8" s="16" t="s">
        <v>52</v>
      </c>
      <c r="G8" s="16" t="s">
        <v>52</v>
      </c>
    </row>
    <row r="9" spans="1:7" ht="21.95" customHeight="1">
      <c r="A9" s="14" t="s">
        <v>376</v>
      </c>
      <c r="B9" s="22"/>
      <c r="C9" s="22"/>
      <c r="D9" s="13" t="s">
        <v>377</v>
      </c>
      <c r="E9" s="15">
        <f>TRUNC(E8*0.079, 0)</f>
        <v>0</v>
      </c>
      <c r="F9" s="16" t="s">
        <v>378</v>
      </c>
      <c r="G9" s="16" t="s">
        <v>52</v>
      </c>
    </row>
    <row r="10" spans="1:7" ht="21.95" customHeight="1">
      <c r="A10" s="14" t="s">
        <v>379</v>
      </c>
      <c r="B10" s="22"/>
      <c r="C10" s="22"/>
      <c r="D10" s="13" t="s">
        <v>373</v>
      </c>
      <c r="E10" s="15">
        <f>TRUNC(E8+E9, 0)</f>
        <v>0</v>
      </c>
      <c r="F10" s="16" t="s">
        <v>52</v>
      </c>
      <c r="G10" s="16" t="s">
        <v>52</v>
      </c>
    </row>
    <row r="11" spans="1:7" ht="21.95" customHeight="1">
      <c r="A11" s="14" t="s">
        <v>380</v>
      </c>
      <c r="B11" s="22"/>
      <c r="C11" s="22" t="s">
        <v>365</v>
      </c>
      <c r="D11" s="13" t="s">
        <v>381</v>
      </c>
      <c r="E11" s="15">
        <f>TRUNC(공종별집계표!J5, 0)</f>
        <v>0</v>
      </c>
      <c r="F11" s="16" t="s">
        <v>52</v>
      </c>
      <c r="G11" s="16" t="s">
        <v>52</v>
      </c>
    </row>
    <row r="12" spans="1:7" ht="21.95" customHeight="1">
      <c r="A12" s="14" t="s">
        <v>382</v>
      </c>
      <c r="B12" s="22"/>
      <c r="C12" s="22"/>
      <c r="D12" s="13" t="s">
        <v>383</v>
      </c>
      <c r="E12" s="15">
        <f>TRUNC(E10*0.0375, 0)</f>
        <v>0</v>
      </c>
      <c r="F12" s="16" t="s">
        <v>384</v>
      </c>
      <c r="G12" s="16" t="s">
        <v>52</v>
      </c>
    </row>
    <row r="13" spans="1:7" ht="21.95" customHeight="1">
      <c r="A13" s="14" t="s">
        <v>385</v>
      </c>
      <c r="B13" s="22"/>
      <c r="C13" s="22"/>
      <c r="D13" s="13" t="s">
        <v>386</v>
      </c>
      <c r="E13" s="15">
        <f>TRUNC(E10*0.0087, 0)</f>
        <v>0</v>
      </c>
      <c r="F13" s="16" t="s">
        <v>387</v>
      </c>
      <c r="G13" s="16" t="s">
        <v>52</v>
      </c>
    </row>
    <row r="14" spans="1:7" ht="21.95" customHeight="1">
      <c r="A14" s="14" t="s">
        <v>388</v>
      </c>
      <c r="B14" s="22"/>
      <c r="C14" s="22"/>
      <c r="D14" s="13" t="s">
        <v>389</v>
      </c>
      <c r="E14" s="15">
        <f>TRUNC(E8*0.0323, 0)</f>
        <v>0</v>
      </c>
      <c r="F14" s="16" t="s">
        <v>390</v>
      </c>
      <c r="G14" s="16" t="s">
        <v>52</v>
      </c>
    </row>
    <row r="15" spans="1:7" ht="21.95" customHeight="1">
      <c r="A15" s="14" t="s">
        <v>391</v>
      </c>
      <c r="B15" s="22"/>
      <c r="C15" s="22"/>
      <c r="D15" s="13" t="s">
        <v>392</v>
      </c>
      <c r="E15" s="15">
        <f>TRUNC(E8*0.045, 0)</f>
        <v>0</v>
      </c>
      <c r="F15" s="16" t="s">
        <v>393</v>
      </c>
      <c r="G15" s="16" t="s">
        <v>52</v>
      </c>
    </row>
    <row r="16" spans="1:7" ht="21.95" customHeight="1">
      <c r="A16" s="14" t="s">
        <v>394</v>
      </c>
      <c r="B16" s="22"/>
      <c r="C16" s="22"/>
      <c r="D16" s="13" t="s">
        <v>395</v>
      </c>
      <c r="E16" s="15">
        <f>TRUNC(E14*0.0851, 0)</f>
        <v>0</v>
      </c>
      <c r="F16" s="16" t="s">
        <v>396</v>
      </c>
      <c r="G16" s="16" t="s">
        <v>52</v>
      </c>
    </row>
    <row r="17" spans="1:7" ht="21.95" customHeight="1">
      <c r="A17" s="14" t="s">
        <v>397</v>
      </c>
      <c r="B17" s="22"/>
      <c r="C17" s="22"/>
      <c r="D17" s="13" t="s">
        <v>398</v>
      </c>
      <c r="E17" s="15">
        <f>TRUNC(E8*0, 0)</f>
        <v>0</v>
      </c>
      <c r="F17" s="16" t="s">
        <v>399</v>
      </c>
      <c r="G17" s="16" t="s">
        <v>400</v>
      </c>
    </row>
    <row r="18" spans="1:7" ht="21.95" customHeight="1">
      <c r="A18" s="14" t="s">
        <v>401</v>
      </c>
      <c r="B18" s="22"/>
      <c r="C18" s="22"/>
      <c r="D18" s="13" t="s">
        <v>402</v>
      </c>
      <c r="E18" s="15">
        <f>TRUNC((E7+E8+(0/1.1))*0.0293, 0)</f>
        <v>0</v>
      </c>
      <c r="F18" s="16" t="s">
        <v>403</v>
      </c>
      <c r="G18" s="16" t="s">
        <v>52</v>
      </c>
    </row>
    <row r="19" spans="1:7" ht="21.95" customHeight="1">
      <c r="A19" s="14" t="s">
        <v>404</v>
      </c>
      <c r="B19" s="22"/>
      <c r="C19" s="22"/>
      <c r="D19" s="13" t="s">
        <v>405</v>
      </c>
      <c r="E19" s="15">
        <f>TRUNC((E7+E8+E11)*0.003, 0)</f>
        <v>0</v>
      </c>
      <c r="F19" s="16" t="s">
        <v>406</v>
      </c>
      <c r="G19" s="16" t="s">
        <v>52</v>
      </c>
    </row>
    <row r="20" spans="1:7" ht="21.95" customHeight="1">
      <c r="A20" s="14" t="s">
        <v>407</v>
      </c>
      <c r="B20" s="22"/>
      <c r="C20" s="22"/>
      <c r="D20" s="13" t="s">
        <v>408</v>
      </c>
      <c r="E20" s="15">
        <f>TRUNC((E7+E10)*0.055, 0)</f>
        <v>0</v>
      </c>
      <c r="F20" s="16" t="s">
        <v>409</v>
      </c>
      <c r="G20" s="16" t="s">
        <v>52</v>
      </c>
    </row>
    <row r="21" spans="1:7" ht="21.95" customHeight="1">
      <c r="A21" s="14" t="s">
        <v>410</v>
      </c>
      <c r="B21" s="22"/>
      <c r="C21" s="22"/>
      <c r="D21" s="13" t="s">
        <v>411</v>
      </c>
      <c r="E21" s="15">
        <f>TRUNC((E7+E8+E11)*0.00081, 0)</f>
        <v>0</v>
      </c>
      <c r="F21" s="16" t="s">
        <v>412</v>
      </c>
      <c r="G21" s="16" t="s">
        <v>52</v>
      </c>
    </row>
    <row r="22" spans="1:7" ht="21.95" customHeight="1">
      <c r="A22" s="14" t="s">
        <v>413</v>
      </c>
      <c r="B22" s="22"/>
      <c r="C22" s="22"/>
      <c r="D22" s="13" t="s">
        <v>414</v>
      </c>
      <c r="E22" s="15">
        <f>TRUNC((E7+E8+E11)*0.0049, 0)</f>
        <v>0</v>
      </c>
      <c r="F22" s="16" t="s">
        <v>415</v>
      </c>
      <c r="G22" s="16" t="s">
        <v>52</v>
      </c>
    </row>
    <row r="23" spans="1:7" ht="21.95" customHeight="1">
      <c r="A23" s="14" t="s">
        <v>416</v>
      </c>
      <c r="B23" s="22"/>
      <c r="C23" s="22"/>
      <c r="D23" s="13" t="s">
        <v>373</v>
      </c>
      <c r="E23" s="15">
        <f>TRUNC(E11+E12+E13+E14+E15+E17+E18+E16+E20+E19+E21+E22, 0)</f>
        <v>0</v>
      </c>
      <c r="F23" s="16" t="s">
        <v>52</v>
      </c>
      <c r="G23" s="16" t="s">
        <v>52</v>
      </c>
    </row>
    <row r="24" spans="1:7" ht="21.95" customHeight="1">
      <c r="A24" s="14" t="s">
        <v>417</v>
      </c>
      <c r="B24" s="17" t="s">
        <v>418</v>
      </c>
      <c r="C24" s="17"/>
      <c r="D24" s="18"/>
      <c r="E24" s="15">
        <f>TRUNC(E7+E10+E23, 0)</f>
        <v>0</v>
      </c>
      <c r="F24" s="16" t="s">
        <v>52</v>
      </c>
      <c r="G24" s="16" t="s">
        <v>52</v>
      </c>
    </row>
    <row r="25" spans="1:7" ht="21.95" customHeight="1">
      <c r="A25" s="14" t="s">
        <v>419</v>
      </c>
      <c r="B25" s="17" t="s">
        <v>420</v>
      </c>
      <c r="C25" s="17"/>
      <c r="D25" s="18"/>
      <c r="E25" s="15">
        <f>TRUNC(E24*0.06, 0)</f>
        <v>0</v>
      </c>
      <c r="F25" s="16" t="s">
        <v>421</v>
      </c>
      <c r="G25" s="16" t="s">
        <v>52</v>
      </c>
    </row>
    <row r="26" spans="1:7" ht="21.95" customHeight="1">
      <c r="A26" s="14" t="s">
        <v>422</v>
      </c>
      <c r="B26" s="17" t="s">
        <v>423</v>
      </c>
      <c r="C26" s="17"/>
      <c r="D26" s="18"/>
      <c r="E26" s="15">
        <f>TRUNC((E10+E23+E25)*0.12-(718/1.1), 0)</f>
        <v>-652</v>
      </c>
      <c r="F26" s="16" t="s">
        <v>424</v>
      </c>
      <c r="G26" s="16" t="s">
        <v>52</v>
      </c>
    </row>
    <row r="27" spans="1:7" ht="21.95" customHeight="1">
      <c r="A27" s="14" t="s">
        <v>425</v>
      </c>
      <c r="B27" s="17" t="s">
        <v>426</v>
      </c>
      <c r="C27" s="17"/>
      <c r="D27" s="18"/>
      <c r="E27" s="15">
        <f>TRUNC(공종별집계표!T18, 0)</f>
        <v>0</v>
      </c>
      <c r="F27" s="16" t="s">
        <v>52</v>
      </c>
      <c r="G27" s="16" t="s">
        <v>52</v>
      </c>
    </row>
    <row r="28" spans="1:7" ht="21.95" customHeight="1">
      <c r="A28" s="14" t="s">
        <v>427</v>
      </c>
      <c r="B28" s="17" t="s">
        <v>428</v>
      </c>
      <c r="C28" s="17"/>
      <c r="D28" s="18"/>
      <c r="E28" s="15">
        <f>TRUNC(E24+E25+E26+E27, 0)</f>
        <v>-652</v>
      </c>
      <c r="F28" s="16" t="s">
        <v>52</v>
      </c>
      <c r="G28" s="16" t="s">
        <v>52</v>
      </c>
    </row>
    <row r="29" spans="1:7" ht="21.95" customHeight="1">
      <c r="A29" s="14" t="s">
        <v>429</v>
      </c>
      <c r="B29" s="17" t="s">
        <v>430</v>
      </c>
      <c r="C29" s="17"/>
      <c r="D29" s="18"/>
      <c r="E29" s="15">
        <f>TRUNC(E28*0.1, 0)</f>
        <v>-65</v>
      </c>
      <c r="F29" s="16" t="s">
        <v>431</v>
      </c>
      <c r="G29" s="16" t="s">
        <v>52</v>
      </c>
    </row>
    <row r="30" spans="1:7" ht="21.95" customHeight="1">
      <c r="A30" s="14" t="s">
        <v>432</v>
      </c>
      <c r="B30" s="17" t="s">
        <v>433</v>
      </c>
      <c r="C30" s="17"/>
      <c r="D30" s="18"/>
      <c r="E30" s="15">
        <f>TRUNC(E28+E29, 0)</f>
        <v>-717</v>
      </c>
      <c r="F30" s="16" t="s">
        <v>52</v>
      </c>
      <c r="G30" s="16" t="s">
        <v>52</v>
      </c>
    </row>
    <row r="31" spans="1:7" ht="21.95" customHeight="1">
      <c r="A31" s="14" t="s">
        <v>434</v>
      </c>
      <c r="B31" s="17" t="s">
        <v>435</v>
      </c>
      <c r="C31" s="17"/>
      <c r="D31" s="18"/>
      <c r="E31" s="15">
        <f>TRUNC(E30+0, 0)</f>
        <v>-717</v>
      </c>
      <c r="F31" s="16" t="s">
        <v>52</v>
      </c>
      <c r="G31" s="16" t="s">
        <v>52</v>
      </c>
    </row>
  </sheetData>
  <mergeCells count="16">
    <mergeCell ref="B1:G1"/>
    <mergeCell ref="B2:E2"/>
    <mergeCell ref="F2:G2"/>
    <mergeCell ref="B3:D3"/>
    <mergeCell ref="B4:B23"/>
    <mergeCell ref="C4:C7"/>
    <mergeCell ref="C8:C10"/>
    <mergeCell ref="C11:C23"/>
    <mergeCell ref="B30:D30"/>
    <mergeCell ref="B31:D31"/>
    <mergeCell ref="B24:D24"/>
    <mergeCell ref="B25:D25"/>
    <mergeCell ref="B26:D26"/>
    <mergeCell ref="B27:D27"/>
    <mergeCell ref="B28:D28"/>
    <mergeCell ref="B29:D29"/>
  </mergeCells>
  <phoneticPr fontId="3" type="noConversion"/>
  <pageMargins left="0.78740157480314954" right="0" top="0.39370078740157477" bottom="0.39370078740157477" header="0" footer="0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workbookViewId="0">
      <selection activeCell="W13" sqref="W13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0" ht="30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0" ht="30" customHeight="1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/>
      <c r="G3" s="24" t="s">
        <v>9</v>
      </c>
      <c r="H3" s="24"/>
      <c r="I3" s="24" t="s">
        <v>10</v>
      </c>
      <c r="J3" s="24"/>
      <c r="K3" s="24" t="s">
        <v>11</v>
      </c>
      <c r="L3" s="24"/>
      <c r="M3" s="24" t="s">
        <v>12</v>
      </c>
      <c r="N3" s="23" t="s">
        <v>13</v>
      </c>
      <c r="O3" s="23" t="s">
        <v>14</v>
      </c>
      <c r="P3" s="23" t="s">
        <v>15</v>
      </c>
      <c r="Q3" s="23" t="s">
        <v>16</v>
      </c>
      <c r="R3" s="23" t="s">
        <v>17</v>
      </c>
      <c r="S3" s="23" t="s">
        <v>18</v>
      </c>
      <c r="T3" s="23" t="s">
        <v>19</v>
      </c>
    </row>
    <row r="4" spans="1:20" ht="30" customHeight="1">
      <c r="A4" s="25"/>
      <c r="B4" s="25"/>
      <c r="C4" s="25"/>
      <c r="D4" s="25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25"/>
      <c r="N4" s="23"/>
      <c r="O4" s="23"/>
      <c r="P4" s="23"/>
      <c r="Q4" s="23"/>
      <c r="R4" s="23"/>
      <c r="S4" s="23"/>
      <c r="T4" s="23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/>
      <c r="F5" s="10"/>
      <c r="G5" s="10"/>
      <c r="H5" s="10"/>
      <c r="I5" s="10"/>
      <c r="J5" s="10"/>
      <c r="K5" s="10"/>
      <c r="L5" s="10"/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>
      <c r="A6" s="8" t="s">
        <v>54</v>
      </c>
      <c r="B6" s="8" t="s">
        <v>52</v>
      </c>
      <c r="C6" s="8" t="s">
        <v>52</v>
      </c>
      <c r="D6" s="9">
        <v>1</v>
      </c>
      <c r="E6" s="10"/>
      <c r="F6" s="10"/>
      <c r="G6" s="10"/>
      <c r="H6" s="10"/>
      <c r="I6" s="10"/>
      <c r="J6" s="10"/>
      <c r="K6" s="10"/>
      <c r="L6" s="10"/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>
      <c r="A7" s="8" t="s">
        <v>56</v>
      </c>
      <c r="B7" s="8" t="s">
        <v>52</v>
      </c>
      <c r="C7" s="8" t="s">
        <v>52</v>
      </c>
      <c r="D7" s="9">
        <v>1</v>
      </c>
      <c r="E7" s="10"/>
      <c r="F7" s="10"/>
      <c r="G7" s="10"/>
      <c r="H7" s="10"/>
      <c r="I7" s="10"/>
      <c r="J7" s="10"/>
      <c r="K7" s="10"/>
      <c r="L7" s="10"/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>
      <c r="A8" s="8" t="s">
        <v>81</v>
      </c>
      <c r="B8" s="8" t="s">
        <v>52</v>
      </c>
      <c r="C8" s="8" t="s">
        <v>52</v>
      </c>
      <c r="D8" s="9">
        <v>1</v>
      </c>
      <c r="E8" s="10"/>
      <c r="F8" s="10"/>
      <c r="G8" s="10"/>
      <c r="H8" s="10"/>
      <c r="I8" s="10"/>
      <c r="J8" s="10"/>
      <c r="K8" s="10"/>
      <c r="L8" s="10"/>
      <c r="M8" s="8" t="s">
        <v>52</v>
      </c>
      <c r="N8" s="2" t="s">
        <v>82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>
      <c r="A9" s="8" t="s">
        <v>97</v>
      </c>
      <c r="B9" s="8" t="s">
        <v>52</v>
      </c>
      <c r="C9" s="8" t="s">
        <v>52</v>
      </c>
      <c r="D9" s="9">
        <v>1</v>
      </c>
      <c r="E9" s="10"/>
      <c r="F9" s="10"/>
      <c r="G9" s="10"/>
      <c r="H9" s="10"/>
      <c r="I9" s="10"/>
      <c r="J9" s="10"/>
      <c r="K9" s="10"/>
      <c r="L9" s="10"/>
      <c r="M9" s="8" t="s">
        <v>52</v>
      </c>
      <c r="N9" s="2" t="s">
        <v>98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30" customHeight="1">
      <c r="A10" s="8" t="s">
        <v>124</v>
      </c>
      <c r="B10" s="8" t="s">
        <v>52</v>
      </c>
      <c r="C10" s="8" t="s">
        <v>52</v>
      </c>
      <c r="D10" s="9">
        <v>1</v>
      </c>
      <c r="E10" s="10"/>
      <c r="F10" s="10"/>
      <c r="G10" s="10"/>
      <c r="H10" s="10"/>
      <c r="I10" s="10"/>
      <c r="J10" s="10"/>
      <c r="K10" s="10"/>
      <c r="L10" s="10"/>
      <c r="M10" s="8" t="s">
        <v>52</v>
      </c>
      <c r="N10" s="2" t="s">
        <v>125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30" customHeight="1">
      <c r="A11" s="8" t="s">
        <v>161</v>
      </c>
      <c r="B11" s="8" t="s">
        <v>52</v>
      </c>
      <c r="C11" s="8" t="s">
        <v>52</v>
      </c>
      <c r="D11" s="9">
        <v>1</v>
      </c>
      <c r="E11" s="10"/>
      <c r="F11" s="10"/>
      <c r="G11" s="10"/>
      <c r="H11" s="10"/>
      <c r="I11" s="10"/>
      <c r="J11" s="10"/>
      <c r="K11" s="10"/>
      <c r="L11" s="10"/>
      <c r="M11" s="8" t="s">
        <v>52</v>
      </c>
      <c r="N11" s="2" t="s">
        <v>162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>
      <c r="A12" s="8" t="s">
        <v>182</v>
      </c>
      <c r="B12" s="8" t="s">
        <v>52</v>
      </c>
      <c r="C12" s="8" t="s">
        <v>52</v>
      </c>
      <c r="D12" s="9">
        <v>1</v>
      </c>
      <c r="E12" s="10"/>
      <c r="F12" s="10"/>
      <c r="G12" s="10"/>
      <c r="H12" s="10"/>
      <c r="I12" s="10"/>
      <c r="J12" s="10"/>
      <c r="K12" s="10"/>
      <c r="L12" s="10"/>
      <c r="M12" s="8" t="s">
        <v>52</v>
      </c>
      <c r="N12" s="2" t="s">
        <v>183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6"/>
    </row>
    <row r="13" spans="1:20" ht="30" customHeight="1">
      <c r="A13" s="8" t="s">
        <v>198</v>
      </c>
      <c r="B13" s="8" t="s">
        <v>52</v>
      </c>
      <c r="C13" s="8" t="s">
        <v>52</v>
      </c>
      <c r="D13" s="9">
        <v>1</v>
      </c>
      <c r="E13" s="10"/>
      <c r="F13" s="10"/>
      <c r="G13" s="10"/>
      <c r="H13" s="10"/>
      <c r="I13" s="10"/>
      <c r="J13" s="10"/>
      <c r="K13" s="10"/>
      <c r="L13" s="10"/>
      <c r="M13" s="8" t="s">
        <v>52</v>
      </c>
      <c r="N13" s="2" t="s">
        <v>199</v>
      </c>
      <c r="O13" s="2" t="s">
        <v>52</v>
      </c>
      <c r="P13" s="2" t="s">
        <v>55</v>
      </c>
      <c r="Q13" s="2" t="s">
        <v>52</v>
      </c>
      <c r="R13" s="3">
        <v>3</v>
      </c>
      <c r="S13" s="2" t="s">
        <v>52</v>
      </c>
      <c r="T13" s="6"/>
    </row>
    <row r="14" spans="1:20" ht="30" customHeight="1">
      <c r="A14" s="8" t="s">
        <v>243</v>
      </c>
      <c r="B14" s="8" t="s">
        <v>52</v>
      </c>
      <c r="C14" s="8" t="s">
        <v>52</v>
      </c>
      <c r="D14" s="9">
        <v>1</v>
      </c>
      <c r="E14" s="10"/>
      <c r="F14" s="10"/>
      <c r="G14" s="10"/>
      <c r="H14" s="10"/>
      <c r="I14" s="10"/>
      <c r="J14" s="10"/>
      <c r="K14" s="10"/>
      <c r="L14" s="10"/>
      <c r="M14" s="8" t="s">
        <v>52</v>
      </c>
      <c r="N14" s="2" t="s">
        <v>244</v>
      </c>
      <c r="O14" s="2" t="s">
        <v>52</v>
      </c>
      <c r="P14" s="2" t="s">
        <v>55</v>
      </c>
      <c r="Q14" s="2" t="s">
        <v>52</v>
      </c>
      <c r="R14" s="3">
        <v>3</v>
      </c>
      <c r="S14" s="2" t="s">
        <v>52</v>
      </c>
      <c r="T14" s="6"/>
    </row>
    <row r="15" spans="1:20" ht="30" customHeight="1">
      <c r="A15" s="8" t="s">
        <v>261</v>
      </c>
      <c r="B15" s="8" t="s">
        <v>52</v>
      </c>
      <c r="C15" s="8" t="s">
        <v>52</v>
      </c>
      <c r="D15" s="9">
        <v>1</v>
      </c>
      <c r="E15" s="10"/>
      <c r="F15" s="10"/>
      <c r="G15" s="10"/>
      <c r="H15" s="10"/>
      <c r="I15" s="10"/>
      <c r="J15" s="10"/>
      <c r="K15" s="10"/>
      <c r="L15" s="10"/>
      <c r="M15" s="8" t="s">
        <v>52</v>
      </c>
      <c r="N15" s="2" t="s">
        <v>262</v>
      </c>
      <c r="O15" s="2" t="s">
        <v>52</v>
      </c>
      <c r="P15" s="2" t="s">
        <v>55</v>
      </c>
      <c r="Q15" s="2" t="s">
        <v>52</v>
      </c>
      <c r="R15" s="3">
        <v>3</v>
      </c>
      <c r="S15" s="2" t="s">
        <v>52</v>
      </c>
      <c r="T15" s="6"/>
    </row>
    <row r="16" spans="1:20" ht="30" customHeight="1">
      <c r="A16" s="8" t="s">
        <v>299</v>
      </c>
      <c r="B16" s="8" t="s">
        <v>52</v>
      </c>
      <c r="C16" s="8" t="s">
        <v>52</v>
      </c>
      <c r="D16" s="9">
        <v>1</v>
      </c>
      <c r="E16" s="10"/>
      <c r="F16" s="10"/>
      <c r="G16" s="10"/>
      <c r="H16" s="10"/>
      <c r="I16" s="10"/>
      <c r="J16" s="10"/>
      <c r="K16" s="10"/>
      <c r="L16" s="10"/>
      <c r="M16" s="8" t="s">
        <v>52</v>
      </c>
      <c r="N16" s="2" t="s">
        <v>300</v>
      </c>
      <c r="O16" s="2" t="s">
        <v>52</v>
      </c>
      <c r="P16" s="2" t="s">
        <v>55</v>
      </c>
      <c r="Q16" s="2" t="s">
        <v>52</v>
      </c>
      <c r="R16" s="3">
        <v>3</v>
      </c>
      <c r="S16" s="2" t="s">
        <v>52</v>
      </c>
      <c r="T16" s="6"/>
    </row>
    <row r="17" spans="1:20" ht="30" customHeight="1">
      <c r="A17" s="8" t="s">
        <v>311</v>
      </c>
      <c r="B17" s="8" t="s">
        <v>52</v>
      </c>
      <c r="C17" s="8" t="s">
        <v>52</v>
      </c>
      <c r="D17" s="9">
        <v>1</v>
      </c>
      <c r="E17" s="10"/>
      <c r="F17" s="10"/>
      <c r="G17" s="10"/>
      <c r="H17" s="10"/>
      <c r="I17" s="10"/>
      <c r="J17" s="10"/>
      <c r="K17" s="10"/>
      <c r="L17" s="10"/>
      <c r="M17" s="8" t="s">
        <v>52</v>
      </c>
      <c r="N17" s="2" t="s">
        <v>312</v>
      </c>
      <c r="O17" s="2" t="s">
        <v>52</v>
      </c>
      <c r="P17" s="2" t="s">
        <v>55</v>
      </c>
      <c r="Q17" s="2" t="s">
        <v>52</v>
      </c>
      <c r="R17" s="3">
        <v>3</v>
      </c>
      <c r="S17" s="2" t="s">
        <v>52</v>
      </c>
      <c r="T17" s="6"/>
    </row>
    <row r="18" spans="1:20" ht="30" customHeight="1">
      <c r="A18" s="8" t="s">
        <v>322</v>
      </c>
      <c r="B18" s="8" t="s">
        <v>52</v>
      </c>
      <c r="C18" s="8" t="s">
        <v>52</v>
      </c>
      <c r="D18" s="9">
        <v>1</v>
      </c>
      <c r="E18" s="10"/>
      <c r="F18" s="10"/>
      <c r="G18" s="10"/>
      <c r="H18" s="10"/>
      <c r="I18" s="10"/>
      <c r="J18" s="10"/>
      <c r="K18" s="10"/>
      <c r="L18" s="10"/>
      <c r="M18" s="8" t="s">
        <v>52</v>
      </c>
      <c r="N18" s="2" t="s">
        <v>323</v>
      </c>
      <c r="O18" s="2" t="s">
        <v>52</v>
      </c>
      <c r="P18" s="2" t="s">
        <v>52</v>
      </c>
      <c r="Q18" s="2" t="s">
        <v>324</v>
      </c>
      <c r="R18" s="3">
        <v>3</v>
      </c>
      <c r="S18" s="2" t="s">
        <v>52</v>
      </c>
      <c r="T18" s="6">
        <f>L18*1</f>
        <v>0</v>
      </c>
    </row>
    <row r="19" spans="1:20" ht="30" customHeight="1">
      <c r="A19" s="8" t="s">
        <v>341</v>
      </c>
      <c r="B19" s="8" t="s">
        <v>52</v>
      </c>
      <c r="C19" s="8" t="s">
        <v>52</v>
      </c>
      <c r="D19" s="9">
        <v>1</v>
      </c>
      <c r="E19" s="10"/>
      <c r="F19" s="10"/>
      <c r="G19" s="10"/>
      <c r="H19" s="10"/>
      <c r="I19" s="10"/>
      <c r="J19" s="10"/>
      <c r="K19" s="10"/>
      <c r="L19" s="10"/>
      <c r="M19" s="8" t="s">
        <v>52</v>
      </c>
      <c r="N19" s="2" t="s">
        <v>342</v>
      </c>
      <c r="O19" s="2" t="s">
        <v>52</v>
      </c>
      <c r="P19" s="2" t="s">
        <v>53</v>
      </c>
      <c r="Q19" s="2" t="s">
        <v>52</v>
      </c>
      <c r="R19" s="3">
        <v>2</v>
      </c>
      <c r="S19" s="2" t="s">
        <v>52</v>
      </c>
      <c r="T19" s="6"/>
    </row>
    <row r="20" spans="1:20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>
      <c r="A27" s="8" t="s">
        <v>79</v>
      </c>
      <c r="B27" s="9"/>
      <c r="C27" s="9"/>
      <c r="D27" s="9"/>
      <c r="E27" s="9"/>
      <c r="F27" s="10">
        <f>F5</f>
        <v>0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0</v>
      </c>
      <c r="M27" s="9"/>
      <c r="T27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3" type="noConversion"/>
  <pageMargins left="0.78740157480314954" right="0" top="0.39370078740157477" bottom="0.39370078740157477" header="0" footer="0"/>
  <pageSetup paperSize="9" scale="6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15"/>
  <sheetViews>
    <sheetView topLeftCell="A296" workbookViewId="0">
      <selection activeCell="F5" sqref="F5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48" ht="30" customHeight="1">
      <c r="A2" s="24" t="s">
        <v>2</v>
      </c>
      <c r="B2" s="24" t="s">
        <v>3</v>
      </c>
      <c r="C2" s="24" t="s">
        <v>4</v>
      </c>
      <c r="D2" s="24" t="s">
        <v>5</v>
      </c>
      <c r="E2" s="24" t="s">
        <v>6</v>
      </c>
      <c r="F2" s="24"/>
      <c r="G2" s="24" t="s">
        <v>9</v>
      </c>
      <c r="H2" s="24"/>
      <c r="I2" s="24" t="s">
        <v>10</v>
      </c>
      <c r="J2" s="24"/>
      <c r="K2" s="24" t="s">
        <v>11</v>
      </c>
      <c r="L2" s="24"/>
      <c r="M2" s="24" t="s">
        <v>12</v>
      </c>
      <c r="N2" s="23" t="s">
        <v>20</v>
      </c>
      <c r="O2" s="23" t="s">
        <v>14</v>
      </c>
      <c r="P2" s="23" t="s">
        <v>21</v>
      </c>
      <c r="Q2" s="23" t="s">
        <v>13</v>
      </c>
      <c r="R2" s="23" t="s">
        <v>22</v>
      </c>
      <c r="S2" s="23" t="s">
        <v>23</v>
      </c>
      <c r="T2" s="23" t="s">
        <v>24</v>
      </c>
      <c r="U2" s="23" t="s">
        <v>25</v>
      </c>
      <c r="V2" s="23" t="s">
        <v>26</v>
      </c>
      <c r="W2" s="23" t="s">
        <v>27</v>
      </c>
      <c r="X2" s="23" t="s">
        <v>28</v>
      </c>
      <c r="Y2" s="23" t="s">
        <v>29</v>
      </c>
      <c r="Z2" s="23" t="s">
        <v>30</v>
      </c>
      <c r="AA2" s="23" t="s">
        <v>31</v>
      </c>
      <c r="AB2" s="23" t="s">
        <v>32</v>
      </c>
      <c r="AC2" s="23" t="s">
        <v>33</v>
      </c>
      <c r="AD2" s="23" t="s">
        <v>34</v>
      </c>
      <c r="AE2" s="23" t="s">
        <v>35</v>
      </c>
      <c r="AF2" s="23" t="s">
        <v>36</v>
      </c>
      <c r="AG2" s="23" t="s">
        <v>37</v>
      </c>
      <c r="AH2" s="23" t="s">
        <v>38</v>
      </c>
      <c r="AI2" s="23" t="s">
        <v>39</v>
      </c>
      <c r="AJ2" s="23" t="s">
        <v>40</v>
      </c>
      <c r="AK2" s="23" t="s">
        <v>41</v>
      </c>
      <c r="AL2" s="23" t="s">
        <v>42</v>
      </c>
      <c r="AM2" s="23" t="s">
        <v>43</v>
      </c>
      <c r="AN2" s="23" t="s">
        <v>44</v>
      </c>
      <c r="AO2" s="23" t="s">
        <v>45</v>
      </c>
      <c r="AP2" s="23" t="s">
        <v>46</v>
      </c>
      <c r="AQ2" s="23" t="s">
        <v>47</v>
      </c>
      <c r="AR2" s="23" t="s">
        <v>48</v>
      </c>
      <c r="AS2" s="23" t="s">
        <v>16</v>
      </c>
      <c r="AT2" s="23" t="s">
        <v>17</v>
      </c>
      <c r="AU2" s="23" t="s">
        <v>49</v>
      </c>
      <c r="AV2" s="23" t="s">
        <v>50</v>
      </c>
    </row>
    <row r="3" spans="1:48" ht="30" customHeight="1">
      <c r="A3" s="24"/>
      <c r="B3" s="24"/>
      <c r="C3" s="24"/>
      <c r="D3" s="24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2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</row>
    <row r="4" spans="1:48" ht="30" customHeight="1">
      <c r="A4" s="8" t="s">
        <v>56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8" t="s">
        <v>58</v>
      </c>
      <c r="B5" s="8" t="s">
        <v>59</v>
      </c>
      <c r="C5" s="8" t="s">
        <v>60</v>
      </c>
      <c r="D5" s="9">
        <v>1</v>
      </c>
      <c r="E5" s="11"/>
      <c r="F5" s="11"/>
      <c r="G5" s="11"/>
      <c r="H5" s="11"/>
      <c r="I5" s="11"/>
      <c r="J5" s="11"/>
      <c r="K5" s="11"/>
      <c r="L5" s="11"/>
      <c r="M5" s="8" t="s">
        <v>52</v>
      </c>
      <c r="N5" s="2" t="s">
        <v>61</v>
      </c>
      <c r="O5" s="2" t="s">
        <v>52</v>
      </c>
      <c r="P5" s="2" t="s">
        <v>52</v>
      </c>
      <c r="Q5" s="2" t="s">
        <v>57</v>
      </c>
      <c r="R5" s="2" t="s">
        <v>62</v>
      </c>
      <c r="S5" s="2" t="s">
        <v>63</v>
      </c>
      <c r="T5" s="2" t="s">
        <v>63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64</v>
      </c>
      <c r="AV5" s="3">
        <v>83</v>
      </c>
    </row>
    <row r="6" spans="1:48" ht="30" customHeight="1">
      <c r="A6" s="8" t="s">
        <v>65</v>
      </c>
      <c r="B6" s="8" t="s">
        <v>66</v>
      </c>
      <c r="C6" s="8" t="s">
        <v>67</v>
      </c>
      <c r="D6" s="9">
        <v>2</v>
      </c>
      <c r="E6" s="11"/>
      <c r="F6" s="11"/>
      <c r="G6" s="11"/>
      <c r="H6" s="11"/>
      <c r="I6" s="11"/>
      <c r="J6" s="11"/>
      <c r="K6" s="11"/>
      <c r="L6" s="11"/>
      <c r="M6" s="8" t="s">
        <v>52</v>
      </c>
      <c r="N6" s="2" t="s">
        <v>68</v>
      </c>
      <c r="O6" s="2" t="s">
        <v>52</v>
      </c>
      <c r="P6" s="2" t="s">
        <v>52</v>
      </c>
      <c r="Q6" s="2" t="s">
        <v>57</v>
      </c>
      <c r="R6" s="2" t="s">
        <v>62</v>
      </c>
      <c r="S6" s="2" t="s">
        <v>63</v>
      </c>
      <c r="T6" s="2" t="s">
        <v>63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69</v>
      </c>
      <c r="AV6" s="3">
        <v>84</v>
      </c>
    </row>
    <row r="7" spans="1:48" ht="30" customHeight="1">
      <c r="A7" s="8" t="s">
        <v>70</v>
      </c>
      <c r="B7" s="8" t="s">
        <v>71</v>
      </c>
      <c r="C7" s="8" t="s">
        <v>72</v>
      </c>
      <c r="D7" s="9">
        <v>13</v>
      </c>
      <c r="E7" s="11"/>
      <c r="F7" s="11"/>
      <c r="G7" s="11"/>
      <c r="H7" s="11"/>
      <c r="I7" s="11"/>
      <c r="J7" s="11"/>
      <c r="K7" s="11"/>
      <c r="L7" s="11"/>
      <c r="M7" s="8" t="s">
        <v>52</v>
      </c>
      <c r="N7" s="2" t="s">
        <v>73</v>
      </c>
      <c r="O7" s="2" t="s">
        <v>52</v>
      </c>
      <c r="P7" s="2" t="s">
        <v>52</v>
      </c>
      <c r="Q7" s="2" t="s">
        <v>57</v>
      </c>
      <c r="R7" s="2" t="s">
        <v>62</v>
      </c>
      <c r="S7" s="2" t="s">
        <v>63</v>
      </c>
      <c r="T7" s="2" t="s">
        <v>63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74</v>
      </c>
      <c r="AV7" s="3">
        <v>89</v>
      </c>
    </row>
    <row r="8" spans="1:48" ht="30" customHeight="1">
      <c r="A8" s="8" t="s">
        <v>75</v>
      </c>
      <c r="B8" s="8" t="s">
        <v>76</v>
      </c>
      <c r="C8" s="8" t="s">
        <v>72</v>
      </c>
      <c r="D8" s="9">
        <v>221</v>
      </c>
      <c r="E8" s="11"/>
      <c r="F8" s="11"/>
      <c r="G8" s="11"/>
      <c r="H8" s="11"/>
      <c r="I8" s="11"/>
      <c r="J8" s="11"/>
      <c r="K8" s="11"/>
      <c r="L8" s="11"/>
      <c r="M8" s="8" t="s">
        <v>52</v>
      </c>
      <c r="N8" s="2" t="s">
        <v>77</v>
      </c>
      <c r="O8" s="2" t="s">
        <v>52</v>
      </c>
      <c r="P8" s="2" t="s">
        <v>52</v>
      </c>
      <c r="Q8" s="2" t="s">
        <v>57</v>
      </c>
      <c r="R8" s="2" t="s">
        <v>62</v>
      </c>
      <c r="S8" s="2" t="s">
        <v>63</v>
      </c>
      <c r="T8" s="2" t="s">
        <v>63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 t="s">
        <v>52</v>
      </c>
      <c r="AS8" s="2" t="s">
        <v>52</v>
      </c>
      <c r="AT8" s="3"/>
      <c r="AU8" s="2" t="s">
        <v>78</v>
      </c>
      <c r="AV8" s="3">
        <v>85</v>
      </c>
    </row>
    <row r="9" spans="1:48" ht="30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>
      <c r="A27" s="8" t="s">
        <v>79</v>
      </c>
      <c r="B27" s="9"/>
      <c r="C27" s="9"/>
      <c r="D27" s="9"/>
      <c r="E27" s="9"/>
      <c r="F27" s="11"/>
      <c r="G27" s="9"/>
      <c r="H27" s="11"/>
      <c r="I27" s="9"/>
      <c r="J27" s="11"/>
      <c r="K27" s="9"/>
      <c r="L27" s="11"/>
      <c r="M27" s="9"/>
      <c r="N27" t="s">
        <v>80</v>
      </c>
    </row>
    <row r="28" spans="1:48" ht="30" customHeight="1">
      <c r="A28" s="8" t="s">
        <v>81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/>
      <c r="O28" s="3"/>
      <c r="P28" s="3"/>
      <c r="Q28" s="2" t="s">
        <v>82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>
      <c r="A29" s="8" t="s">
        <v>83</v>
      </c>
      <c r="B29" s="8" t="s">
        <v>84</v>
      </c>
      <c r="C29" s="8" t="s">
        <v>85</v>
      </c>
      <c r="D29" s="9">
        <v>886</v>
      </c>
      <c r="E29" s="11"/>
      <c r="F29" s="11"/>
      <c r="G29" s="11"/>
      <c r="H29" s="11"/>
      <c r="I29" s="11"/>
      <c r="J29" s="11"/>
      <c r="K29" s="11"/>
      <c r="L29" s="11"/>
      <c r="M29" s="8" t="s">
        <v>52</v>
      </c>
      <c r="N29" s="2" t="s">
        <v>86</v>
      </c>
      <c r="O29" s="2" t="s">
        <v>52</v>
      </c>
      <c r="P29" s="2" t="s">
        <v>52</v>
      </c>
      <c r="Q29" s="2" t="s">
        <v>82</v>
      </c>
      <c r="R29" s="2" t="s">
        <v>63</v>
      </c>
      <c r="S29" s="2" t="s">
        <v>63</v>
      </c>
      <c r="T29" s="2" t="s">
        <v>62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87</v>
      </c>
      <c r="AV29" s="3">
        <v>86</v>
      </c>
    </row>
    <row r="30" spans="1:48" ht="30" customHeight="1">
      <c r="A30" s="8" t="s">
        <v>88</v>
      </c>
      <c r="B30" s="8" t="s">
        <v>89</v>
      </c>
      <c r="C30" s="8" t="s">
        <v>72</v>
      </c>
      <c r="D30" s="9">
        <v>11.242000000000001</v>
      </c>
      <c r="E30" s="11"/>
      <c r="F30" s="11"/>
      <c r="G30" s="11"/>
      <c r="H30" s="11"/>
      <c r="I30" s="11"/>
      <c r="J30" s="11"/>
      <c r="K30" s="11"/>
      <c r="L30" s="11"/>
      <c r="M30" s="8" t="s">
        <v>52</v>
      </c>
      <c r="N30" s="2" t="s">
        <v>90</v>
      </c>
      <c r="O30" s="2" t="s">
        <v>52</v>
      </c>
      <c r="P30" s="2" t="s">
        <v>52</v>
      </c>
      <c r="Q30" s="2" t="s">
        <v>82</v>
      </c>
      <c r="R30" s="2" t="s">
        <v>62</v>
      </c>
      <c r="S30" s="2" t="s">
        <v>63</v>
      </c>
      <c r="T30" s="2" t="s">
        <v>63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91</v>
      </c>
      <c r="AV30" s="3">
        <v>87</v>
      </c>
    </row>
    <row r="31" spans="1:48" ht="30" customHeight="1">
      <c r="A31" s="8" t="s">
        <v>92</v>
      </c>
      <c r="B31" s="8" t="s">
        <v>93</v>
      </c>
      <c r="C31" s="8" t="s">
        <v>94</v>
      </c>
      <c r="D31" s="9">
        <v>0.84299999999999997</v>
      </c>
      <c r="E31" s="11"/>
      <c r="F31" s="11"/>
      <c r="G31" s="11"/>
      <c r="H31" s="11"/>
      <c r="I31" s="11"/>
      <c r="J31" s="11"/>
      <c r="K31" s="11"/>
      <c r="L31" s="11"/>
      <c r="M31" s="8" t="s">
        <v>52</v>
      </c>
      <c r="N31" s="2" t="s">
        <v>95</v>
      </c>
      <c r="O31" s="2" t="s">
        <v>52</v>
      </c>
      <c r="P31" s="2" t="s">
        <v>52</v>
      </c>
      <c r="Q31" s="2" t="s">
        <v>82</v>
      </c>
      <c r="R31" s="2" t="s">
        <v>62</v>
      </c>
      <c r="S31" s="2" t="s">
        <v>63</v>
      </c>
      <c r="T31" s="2" t="s">
        <v>63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96</v>
      </c>
      <c r="AV31" s="3">
        <v>12</v>
      </c>
    </row>
    <row r="32" spans="1:48" ht="30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30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30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30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30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30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30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30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30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3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30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30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30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30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3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>
      <c r="A51" s="8" t="s">
        <v>79</v>
      </c>
      <c r="B51" s="9"/>
      <c r="C51" s="9"/>
      <c r="D51" s="9"/>
      <c r="E51" s="9"/>
      <c r="F51" s="11"/>
      <c r="G51" s="9"/>
      <c r="H51" s="11"/>
      <c r="I51" s="9"/>
      <c r="J51" s="11"/>
      <c r="K51" s="9"/>
      <c r="L51" s="11"/>
      <c r="M51" s="9"/>
      <c r="N51" t="s">
        <v>80</v>
      </c>
    </row>
    <row r="52" spans="1:48" ht="30" customHeight="1">
      <c r="A52" s="8" t="s">
        <v>97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"/>
      <c r="O52" s="3"/>
      <c r="P52" s="3"/>
      <c r="Q52" s="2" t="s">
        <v>98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>
      <c r="A53" s="8" t="s">
        <v>99</v>
      </c>
      <c r="B53" s="8" t="s">
        <v>100</v>
      </c>
      <c r="C53" s="8" t="s">
        <v>72</v>
      </c>
      <c r="D53" s="9">
        <v>13</v>
      </c>
      <c r="E53" s="11"/>
      <c r="F53" s="11"/>
      <c r="G53" s="11"/>
      <c r="H53" s="11"/>
      <c r="I53" s="11"/>
      <c r="J53" s="11"/>
      <c r="K53" s="11"/>
      <c r="L53" s="11"/>
      <c r="M53" s="8" t="s">
        <v>52</v>
      </c>
      <c r="N53" s="2" t="s">
        <v>101</v>
      </c>
      <c r="O53" s="2" t="s">
        <v>52</v>
      </c>
      <c r="P53" s="2" t="s">
        <v>52</v>
      </c>
      <c r="Q53" s="2" t="s">
        <v>98</v>
      </c>
      <c r="R53" s="2" t="s">
        <v>63</v>
      </c>
      <c r="S53" s="2" t="s">
        <v>63</v>
      </c>
      <c r="T53" s="2" t="s">
        <v>62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102</v>
      </c>
      <c r="AV53" s="3">
        <v>17</v>
      </c>
    </row>
    <row r="54" spans="1:48" ht="30" customHeight="1">
      <c r="A54" s="8" t="s">
        <v>103</v>
      </c>
      <c r="B54" s="8" t="s">
        <v>104</v>
      </c>
      <c r="C54" s="8" t="s">
        <v>72</v>
      </c>
      <c r="D54" s="9">
        <v>58</v>
      </c>
      <c r="E54" s="11"/>
      <c r="F54" s="11"/>
      <c r="G54" s="11"/>
      <c r="H54" s="11"/>
      <c r="I54" s="11"/>
      <c r="J54" s="11"/>
      <c r="K54" s="11"/>
      <c r="L54" s="11"/>
      <c r="M54" s="8" t="s">
        <v>52</v>
      </c>
      <c r="N54" s="2" t="s">
        <v>105</v>
      </c>
      <c r="O54" s="2" t="s">
        <v>52</v>
      </c>
      <c r="P54" s="2" t="s">
        <v>52</v>
      </c>
      <c r="Q54" s="2" t="s">
        <v>98</v>
      </c>
      <c r="R54" s="2" t="s">
        <v>63</v>
      </c>
      <c r="S54" s="2" t="s">
        <v>63</v>
      </c>
      <c r="T54" s="2" t="s">
        <v>62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106</v>
      </c>
      <c r="AV54" s="3">
        <v>16</v>
      </c>
    </row>
    <row r="55" spans="1:48" ht="30" customHeight="1">
      <c r="A55" s="8" t="s">
        <v>107</v>
      </c>
      <c r="B55" s="8" t="s">
        <v>108</v>
      </c>
      <c r="C55" s="8" t="s">
        <v>72</v>
      </c>
      <c r="D55" s="9">
        <v>13</v>
      </c>
      <c r="E55" s="11"/>
      <c r="F55" s="11"/>
      <c r="G55" s="11"/>
      <c r="H55" s="11"/>
      <c r="I55" s="11"/>
      <c r="J55" s="11"/>
      <c r="K55" s="11"/>
      <c r="L55" s="11"/>
      <c r="M55" s="8" t="s">
        <v>52</v>
      </c>
      <c r="N55" s="2" t="s">
        <v>109</v>
      </c>
      <c r="O55" s="2" t="s">
        <v>52</v>
      </c>
      <c r="P55" s="2" t="s">
        <v>52</v>
      </c>
      <c r="Q55" s="2" t="s">
        <v>98</v>
      </c>
      <c r="R55" s="2" t="s">
        <v>62</v>
      </c>
      <c r="S55" s="2" t="s">
        <v>63</v>
      </c>
      <c r="T55" s="2" t="s">
        <v>63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110</v>
      </c>
      <c r="AV55" s="3">
        <v>19</v>
      </c>
    </row>
    <row r="56" spans="1:48" ht="30" customHeight="1">
      <c r="A56" s="8" t="s">
        <v>111</v>
      </c>
      <c r="B56" s="8" t="s">
        <v>112</v>
      </c>
      <c r="C56" s="8" t="s">
        <v>72</v>
      </c>
      <c r="D56" s="9">
        <v>53</v>
      </c>
      <c r="E56" s="11"/>
      <c r="F56" s="11"/>
      <c r="G56" s="11"/>
      <c r="H56" s="11"/>
      <c r="I56" s="11"/>
      <c r="J56" s="11"/>
      <c r="K56" s="11"/>
      <c r="L56" s="11"/>
      <c r="M56" s="8" t="s">
        <v>52</v>
      </c>
      <c r="N56" s="2" t="s">
        <v>113</v>
      </c>
      <c r="O56" s="2" t="s">
        <v>52</v>
      </c>
      <c r="P56" s="2" t="s">
        <v>52</v>
      </c>
      <c r="Q56" s="2" t="s">
        <v>98</v>
      </c>
      <c r="R56" s="2" t="s">
        <v>62</v>
      </c>
      <c r="S56" s="2" t="s">
        <v>63</v>
      </c>
      <c r="T56" s="2" t="s">
        <v>63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114</v>
      </c>
      <c r="AV56" s="3">
        <v>90</v>
      </c>
    </row>
    <row r="57" spans="1:48" ht="30" customHeight="1">
      <c r="A57" s="8" t="s">
        <v>115</v>
      </c>
      <c r="B57" s="8" t="s">
        <v>116</v>
      </c>
      <c r="C57" s="8" t="s">
        <v>72</v>
      </c>
      <c r="D57" s="9">
        <v>4</v>
      </c>
      <c r="E57" s="11"/>
      <c r="F57" s="11"/>
      <c r="G57" s="11"/>
      <c r="H57" s="11"/>
      <c r="I57" s="11"/>
      <c r="J57" s="11"/>
      <c r="K57" s="11"/>
      <c r="L57" s="11"/>
      <c r="M57" s="8" t="s">
        <v>52</v>
      </c>
      <c r="N57" s="2" t="s">
        <v>117</v>
      </c>
      <c r="O57" s="2" t="s">
        <v>52</v>
      </c>
      <c r="P57" s="2" t="s">
        <v>52</v>
      </c>
      <c r="Q57" s="2" t="s">
        <v>98</v>
      </c>
      <c r="R57" s="2" t="s">
        <v>62</v>
      </c>
      <c r="S57" s="2" t="s">
        <v>63</v>
      </c>
      <c r="T57" s="2" t="s">
        <v>63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118</v>
      </c>
      <c r="AV57" s="3">
        <v>88</v>
      </c>
    </row>
    <row r="58" spans="1:48" ht="30" customHeight="1">
      <c r="A58" s="8" t="s">
        <v>119</v>
      </c>
      <c r="B58" s="8" t="s">
        <v>120</v>
      </c>
      <c r="C58" s="8" t="s">
        <v>121</v>
      </c>
      <c r="D58" s="9">
        <v>3</v>
      </c>
      <c r="E58" s="11"/>
      <c r="F58" s="11"/>
      <c r="G58" s="11"/>
      <c r="H58" s="11"/>
      <c r="I58" s="11"/>
      <c r="J58" s="11"/>
      <c r="K58" s="11"/>
      <c r="L58" s="11"/>
      <c r="M58" s="8" t="s">
        <v>52</v>
      </c>
      <c r="N58" s="2" t="s">
        <v>122</v>
      </c>
      <c r="O58" s="2" t="s">
        <v>52</v>
      </c>
      <c r="P58" s="2" t="s">
        <v>52</v>
      </c>
      <c r="Q58" s="2" t="s">
        <v>98</v>
      </c>
      <c r="R58" s="2" t="s">
        <v>62</v>
      </c>
      <c r="S58" s="2" t="s">
        <v>63</v>
      </c>
      <c r="T58" s="2" t="s">
        <v>63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 t="s">
        <v>52</v>
      </c>
      <c r="AS58" s="2" t="s">
        <v>52</v>
      </c>
      <c r="AT58" s="3"/>
      <c r="AU58" s="2" t="s">
        <v>123</v>
      </c>
      <c r="AV58" s="3">
        <v>112</v>
      </c>
    </row>
    <row r="59" spans="1:48" ht="30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>
      <c r="A75" s="8" t="s">
        <v>79</v>
      </c>
      <c r="B75" s="9"/>
      <c r="C75" s="9"/>
      <c r="D75" s="9"/>
      <c r="E75" s="9"/>
      <c r="F75" s="11"/>
      <c r="G75" s="9"/>
      <c r="H75" s="11"/>
      <c r="I75" s="9"/>
      <c r="J75" s="11"/>
      <c r="K75" s="9"/>
      <c r="L75" s="11"/>
      <c r="M75" s="9"/>
      <c r="N75" t="s">
        <v>80</v>
      </c>
    </row>
    <row r="76" spans="1:48" ht="30" customHeight="1">
      <c r="A76" s="8" t="s">
        <v>124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3"/>
      <c r="O76" s="3"/>
      <c r="P76" s="3"/>
      <c r="Q76" s="2" t="s">
        <v>125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>
      <c r="A77" s="8" t="s">
        <v>126</v>
      </c>
      <c r="B77" s="8" t="s">
        <v>127</v>
      </c>
      <c r="C77" s="8" t="s">
        <v>72</v>
      </c>
      <c r="D77" s="9">
        <v>32</v>
      </c>
      <c r="E77" s="11"/>
      <c r="F77" s="11"/>
      <c r="G77" s="11"/>
      <c r="H77" s="11"/>
      <c r="I77" s="11"/>
      <c r="J77" s="11"/>
      <c r="K77" s="11"/>
      <c r="L77" s="11"/>
      <c r="M77" s="8" t="s">
        <v>52</v>
      </c>
      <c r="N77" s="2" t="s">
        <v>128</v>
      </c>
      <c r="O77" s="2" t="s">
        <v>52</v>
      </c>
      <c r="P77" s="2" t="s">
        <v>52</v>
      </c>
      <c r="Q77" s="2" t="s">
        <v>125</v>
      </c>
      <c r="R77" s="2" t="s">
        <v>63</v>
      </c>
      <c r="S77" s="2" t="s">
        <v>63</v>
      </c>
      <c r="T77" s="2" t="s">
        <v>62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129</v>
      </c>
      <c r="AV77" s="3">
        <v>22</v>
      </c>
    </row>
    <row r="78" spans="1:48" ht="30" customHeight="1">
      <c r="A78" s="8" t="s">
        <v>130</v>
      </c>
      <c r="B78" s="8" t="s">
        <v>131</v>
      </c>
      <c r="C78" s="8" t="s">
        <v>72</v>
      </c>
      <c r="D78" s="9">
        <v>101</v>
      </c>
      <c r="E78" s="11"/>
      <c r="F78" s="11"/>
      <c r="G78" s="11"/>
      <c r="H78" s="11"/>
      <c r="I78" s="11"/>
      <c r="J78" s="11"/>
      <c r="K78" s="11"/>
      <c r="L78" s="11"/>
      <c r="M78" s="8" t="s">
        <v>52</v>
      </c>
      <c r="N78" s="2" t="s">
        <v>132</v>
      </c>
      <c r="O78" s="2" t="s">
        <v>52</v>
      </c>
      <c r="P78" s="2" t="s">
        <v>52</v>
      </c>
      <c r="Q78" s="2" t="s">
        <v>125</v>
      </c>
      <c r="R78" s="2" t="s">
        <v>62</v>
      </c>
      <c r="S78" s="2" t="s">
        <v>63</v>
      </c>
      <c r="T78" s="2" t="s">
        <v>63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133</v>
      </c>
      <c r="AV78" s="3">
        <v>24</v>
      </c>
    </row>
    <row r="79" spans="1:48" ht="30" customHeight="1">
      <c r="A79" s="8" t="s">
        <v>134</v>
      </c>
      <c r="B79" s="8" t="s">
        <v>135</v>
      </c>
      <c r="C79" s="8" t="s">
        <v>72</v>
      </c>
      <c r="D79" s="9">
        <v>88</v>
      </c>
      <c r="E79" s="11"/>
      <c r="F79" s="11"/>
      <c r="G79" s="11"/>
      <c r="H79" s="11"/>
      <c r="I79" s="11"/>
      <c r="J79" s="11"/>
      <c r="K79" s="11"/>
      <c r="L79" s="11"/>
      <c r="M79" s="8" t="s">
        <v>52</v>
      </c>
      <c r="N79" s="2" t="s">
        <v>136</v>
      </c>
      <c r="O79" s="2" t="s">
        <v>52</v>
      </c>
      <c r="P79" s="2" t="s">
        <v>52</v>
      </c>
      <c r="Q79" s="2" t="s">
        <v>125</v>
      </c>
      <c r="R79" s="2" t="s">
        <v>62</v>
      </c>
      <c r="S79" s="2" t="s">
        <v>63</v>
      </c>
      <c r="T79" s="2" t="s">
        <v>63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52</v>
      </c>
      <c r="AS79" s="2" t="s">
        <v>52</v>
      </c>
      <c r="AT79" s="3"/>
      <c r="AU79" s="2" t="s">
        <v>137</v>
      </c>
      <c r="AV79" s="3">
        <v>25</v>
      </c>
    </row>
    <row r="80" spans="1:48" ht="30" customHeight="1">
      <c r="A80" s="8" t="s">
        <v>138</v>
      </c>
      <c r="B80" s="8" t="s">
        <v>139</v>
      </c>
      <c r="C80" s="8" t="s">
        <v>121</v>
      </c>
      <c r="D80" s="9">
        <v>104</v>
      </c>
      <c r="E80" s="11"/>
      <c r="F80" s="11"/>
      <c r="G80" s="11"/>
      <c r="H80" s="11"/>
      <c r="I80" s="11"/>
      <c r="J80" s="11"/>
      <c r="K80" s="11"/>
      <c r="L80" s="11"/>
      <c r="M80" s="8" t="s">
        <v>52</v>
      </c>
      <c r="N80" s="2" t="s">
        <v>140</v>
      </c>
      <c r="O80" s="2" t="s">
        <v>52</v>
      </c>
      <c r="P80" s="2" t="s">
        <v>52</v>
      </c>
      <c r="Q80" s="2" t="s">
        <v>125</v>
      </c>
      <c r="R80" s="2" t="s">
        <v>62</v>
      </c>
      <c r="S80" s="2" t="s">
        <v>63</v>
      </c>
      <c r="T80" s="2" t="s">
        <v>63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 t="s">
        <v>52</v>
      </c>
      <c r="AS80" s="2" t="s">
        <v>52</v>
      </c>
      <c r="AT80" s="3"/>
      <c r="AU80" s="2" t="s">
        <v>141</v>
      </c>
      <c r="AV80" s="3">
        <v>26</v>
      </c>
    </row>
    <row r="81" spans="1:48" ht="30" customHeight="1">
      <c r="A81" s="8" t="s">
        <v>142</v>
      </c>
      <c r="B81" s="8" t="s">
        <v>143</v>
      </c>
      <c r="C81" s="8" t="s">
        <v>72</v>
      </c>
      <c r="D81" s="9">
        <v>293</v>
      </c>
      <c r="E81" s="11"/>
      <c r="F81" s="11"/>
      <c r="G81" s="11"/>
      <c r="H81" s="11"/>
      <c r="I81" s="11"/>
      <c r="J81" s="11"/>
      <c r="K81" s="11"/>
      <c r="L81" s="11"/>
      <c r="M81" s="8" t="s">
        <v>52</v>
      </c>
      <c r="N81" s="2" t="s">
        <v>144</v>
      </c>
      <c r="O81" s="2" t="s">
        <v>52</v>
      </c>
      <c r="P81" s="2" t="s">
        <v>52</v>
      </c>
      <c r="Q81" s="2" t="s">
        <v>125</v>
      </c>
      <c r="R81" s="2" t="s">
        <v>62</v>
      </c>
      <c r="S81" s="2" t="s">
        <v>63</v>
      </c>
      <c r="T81" s="2" t="s">
        <v>63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2" t="s">
        <v>52</v>
      </c>
      <c r="AS81" s="2" t="s">
        <v>52</v>
      </c>
      <c r="AT81" s="3"/>
      <c r="AU81" s="2" t="s">
        <v>145</v>
      </c>
      <c r="AV81" s="3">
        <v>91</v>
      </c>
    </row>
    <row r="82" spans="1:48" ht="30" customHeight="1">
      <c r="A82" s="8" t="s">
        <v>146</v>
      </c>
      <c r="B82" s="8" t="s">
        <v>147</v>
      </c>
      <c r="C82" s="8" t="s">
        <v>72</v>
      </c>
      <c r="D82" s="9">
        <v>5</v>
      </c>
      <c r="E82" s="11"/>
      <c r="F82" s="11"/>
      <c r="G82" s="11"/>
      <c r="H82" s="11"/>
      <c r="I82" s="11"/>
      <c r="J82" s="11"/>
      <c r="K82" s="11"/>
      <c r="L82" s="11"/>
      <c r="M82" s="8" t="s">
        <v>52</v>
      </c>
      <c r="N82" s="2" t="s">
        <v>148</v>
      </c>
      <c r="O82" s="2" t="s">
        <v>52</v>
      </c>
      <c r="P82" s="2" t="s">
        <v>52</v>
      </c>
      <c r="Q82" s="2" t="s">
        <v>125</v>
      </c>
      <c r="R82" s="2" t="s">
        <v>62</v>
      </c>
      <c r="S82" s="2" t="s">
        <v>63</v>
      </c>
      <c r="T82" s="2" t="s">
        <v>63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2" t="s">
        <v>52</v>
      </c>
      <c r="AS82" s="2" t="s">
        <v>52</v>
      </c>
      <c r="AT82" s="3"/>
      <c r="AU82" s="2" t="s">
        <v>149</v>
      </c>
      <c r="AV82" s="3">
        <v>29</v>
      </c>
    </row>
    <row r="83" spans="1:48" ht="30" customHeight="1">
      <c r="A83" s="8" t="s">
        <v>150</v>
      </c>
      <c r="B83" s="8" t="s">
        <v>52</v>
      </c>
      <c r="C83" s="8" t="s">
        <v>121</v>
      </c>
      <c r="D83" s="9">
        <v>19</v>
      </c>
      <c r="E83" s="11"/>
      <c r="F83" s="11"/>
      <c r="G83" s="11"/>
      <c r="H83" s="11"/>
      <c r="I83" s="11"/>
      <c r="J83" s="11"/>
      <c r="K83" s="11"/>
      <c r="L83" s="11"/>
      <c r="M83" s="8" t="s">
        <v>52</v>
      </c>
      <c r="N83" s="2" t="s">
        <v>151</v>
      </c>
      <c r="O83" s="2" t="s">
        <v>52</v>
      </c>
      <c r="P83" s="2" t="s">
        <v>52</v>
      </c>
      <c r="Q83" s="2" t="s">
        <v>125</v>
      </c>
      <c r="R83" s="2" t="s">
        <v>62</v>
      </c>
      <c r="S83" s="2" t="s">
        <v>63</v>
      </c>
      <c r="T83" s="2" t="s">
        <v>63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2" t="s">
        <v>52</v>
      </c>
      <c r="AS83" s="2" t="s">
        <v>52</v>
      </c>
      <c r="AT83" s="3"/>
      <c r="AU83" s="2" t="s">
        <v>152</v>
      </c>
      <c r="AV83" s="3">
        <v>28</v>
      </c>
    </row>
    <row r="84" spans="1:48" ht="30" customHeight="1">
      <c r="A84" s="8" t="s">
        <v>153</v>
      </c>
      <c r="B84" s="8" t="s">
        <v>52</v>
      </c>
      <c r="C84" s="8" t="s">
        <v>72</v>
      </c>
      <c r="D84" s="9">
        <v>3</v>
      </c>
      <c r="E84" s="11"/>
      <c r="F84" s="11"/>
      <c r="G84" s="11"/>
      <c r="H84" s="11"/>
      <c r="I84" s="11"/>
      <c r="J84" s="11"/>
      <c r="K84" s="11"/>
      <c r="L84" s="11"/>
      <c r="M84" s="8" t="s">
        <v>52</v>
      </c>
      <c r="N84" s="2" t="s">
        <v>154</v>
      </c>
      <c r="O84" s="2" t="s">
        <v>52</v>
      </c>
      <c r="P84" s="2" t="s">
        <v>52</v>
      </c>
      <c r="Q84" s="2" t="s">
        <v>125</v>
      </c>
      <c r="R84" s="2" t="s">
        <v>62</v>
      </c>
      <c r="S84" s="2" t="s">
        <v>63</v>
      </c>
      <c r="T84" s="2" t="s">
        <v>63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2" t="s">
        <v>52</v>
      </c>
      <c r="AS84" s="2" t="s">
        <v>52</v>
      </c>
      <c r="AT84" s="3"/>
      <c r="AU84" s="2" t="s">
        <v>155</v>
      </c>
      <c r="AV84" s="3">
        <v>66</v>
      </c>
    </row>
    <row r="85" spans="1:48" ht="30" customHeight="1">
      <c r="A85" s="8" t="s">
        <v>156</v>
      </c>
      <c r="B85" s="8" t="s">
        <v>157</v>
      </c>
      <c r="C85" s="8" t="s">
        <v>158</v>
      </c>
      <c r="D85" s="9">
        <v>3</v>
      </c>
      <c r="E85" s="11"/>
      <c r="F85" s="11"/>
      <c r="G85" s="11"/>
      <c r="H85" s="11"/>
      <c r="I85" s="11"/>
      <c r="J85" s="11"/>
      <c r="K85" s="11"/>
      <c r="L85" s="11"/>
      <c r="M85" s="8" t="s">
        <v>52</v>
      </c>
      <c r="N85" s="2" t="s">
        <v>159</v>
      </c>
      <c r="O85" s="2" t="s">
        <v>52</v>
      </c>
      <c r="P85" s="2" t="s">
        <v>52</v>
      </c>
      <c r="Q85" s="2" t="s">
        <v>125</v>
      </c>
      <c r="R85" s="2" t="s">
        <v>63</v>
      </c>
      <c r="S85" s="2" t="s">
        <v>63</v>
      </c>
      <c r="T85" s="2" t="s">
        <v>62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2" t="s">
        <v>52</v>
      </c>
      <c r="AS85" s="2" t="s">
        <v>52</v>
      </c>
      <c r="AT85" s="3"/>
      <c r="AU85" s="2" t="s">
        <v>160</v>
      </c>
      <c r="AV85" s="3">
        <v>23</v>
      </c>
    </row>
    <row r="86" spans="1:48" ht="30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48" ht="30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48" ht="30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48" ht="30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48" ht="30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48" ht="30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48" ht="3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48" ht="3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48" ht="3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48" ht="30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48" ht="3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>
      <c r="A99" s="8" t="s">
        <v>79</v>
      </c>
      <c r="B99" s="9"/>
      <c r="C99" s="9"/>
      <c r="D99" s="9"/>
      <c r="E99" s="9"/>
      <c r="F99" s="11"/>
      <c r="G99" s="9"/>
      <c r="H99" s="11"/>
      <c r="I99" s="9"/>
      <c r="J99" s="11"/>
      <c r="K99" s="9"/>
      <c r="L99" s="11"/>
      <c r="M99" s="9"/>
      <c r="N99" t="s">
        <v>80</v>
      </c>
    </row>
    <row r="100" spans="1:48" ht="30" customHeight="1">
      <c r="A100" s="8" t="s">
        <v>161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3"/>
      <c r="O100" s="3"/>
      <c r="P100" s="3"/>
      <c r="Q100" s="2" t="s">
        <v>162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>
      <c r="A101" s="8" t="s">
        <v>163</v>
      </c>
      <c r="B101" s="8" t="s">
        <v>164</v>
      </c>
      <c r="C101" s="8" t="s">
        <v>72</v>
      </c>
      <c r="D101" s="9">
        <v>13</v>
      </c>
      <c r="E101" s="11"/>
      <c r="F101" s="11"/>
      <c r="G101" s="11"/>
      <c r="H101" s="11"/>
      <c r="I101" s="11"/>
      <c r="J101" s="11"/>
      <c r="K101" s="11"/>
      <c r="L101" s="11"/>
      <c r="M101" s="8" t="s">
        <v>52</v>
      </c>
      <c r="N101" s="2" t="s">
        <v>165</v>
      </c>
      <c r="O101" s="2" t="s">
        <v>52</v>
      </c>
      <c r="P101" s="2" t="s">
        <v>52</v>
      </c>
      <c r="Q101" s="2" t="s">
        <v>162</v>
      </c>
      <c r="R101" s="2" t="s">
        <v>62</v>
      </c>
      <c r="S101" s="2" t="s">
        <v>63</v>
      </c>
      <c r="T101" s="2" t="s">
        <v>63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166</v>
      </c>
      <c r="AV101" s="3">
        <v>92</v>
      </c>
    </row>
    <row r="102" spans="1:48" ht="30" customHeight="1">
      <c r="A102" s="8" t="s">
        <v>163</v>
      </c>
      <c r="B102" s="8" t="s">
        <v>167</v>
      </c>
      <c r="C102" s="8" t="s">
        <v>72</v>
      </c>
      <c r="D102" s="9">
        <v>26</v>
      </c>
      <c r="E102" s="11"/>
      <c r="F102" s="11"/>
      <c r="G102" s="11"/>
      <c r="H102" s="11"/>
      <c r="I102" s="11"/>
      <c r="J102" s="11"/>
      <c r="K102" s="11"/>
      <c r="L102" s="11"/>
      <c r="M102" s="8" t="s">
        <v>52</v>
      </c>
      <c r="N102" s="2" t="s">
        <v>168</v>
      </c>
      <c r="O102" s="2" t="s">
        <v>52</v>
      </c>
      <c r="P102" s="2" t="s">
        <v>52</v>
      </c>
      <c r="Q102" s="2" t="s">
        <v>162</v>
      </c>
      <c r="R102" s="2" t="s">
        <v>62</v>
      </c>
      <c r="S102" s="2" t="s">
        <v>63</v>
      </c>
      <c r="T102" s="2" t="s">
        <v>63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52</v>
      </c>
      <c r="AS102" s="2" t="s">
        <v>52</v>
      </c>
      <c r="AT102" s="3"/>
      <c r="AU102" s="2" t="s">
        <v>169</v>
      </c>
      <c r="AV102" s="3">
        <v>93</v>
      </c>
    </row>
    <row r="103" spans="1:48" ht="30" customHeight="1">
      <c r="A103" s="8" t="s">
        <v>170</v>
      </c>
      <c r="B103" s="8" t="s">
        <v>171</v>
      </c>
      <c r="C103" s="8" t="s">
        <v>121</v>
      </c>
      <c r="D103" s="9">
        <v>10</v>
      </c>
      <c r="E103" s="11"/>
      <c r="F103" s="11"/>
      <c r="G103" s="11"/>
      <c r="H103" s="11"/>
      <c r="I103" s="11"/>
      <c r="J103" s="11"/>
      <c r="K103" s="11"/>
      <c r="L103" s="11"/>
      <c r="M103" s="8" t="s">
        <v>52</v>
      </c>
      <c r="N103" s="2" t="s">
        <v>172</v>
      </c>
      <c r="O103" s="2" t="s">
        <v>52</v>
      </c>
      <c r="P103" s="2" t="s">
        <v>52</v>
      </c>
      <c r="Q103" s="2" t="s">
        <v>162</v>
      </c>
      <c r="R103" s="2" t="s">
        <v>62</v>
      </c>
      <c r="S103" s="2" t="s">
        <v>63</v>
      </c>
      <c r="T103" s="2" t="s">
        <v>63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2" t="s">
        <v>52</v>
      </c>
      <c r="AS103" s="2" t="s">
        <v>52</v>
      </c>
      <c r="AT103" s="3"/>
      <c r="AU103" s="2" t="s">
        <v>173</v>
      </c>
      <c r="AV103" s="3">
        <v>33</v>
      </c>
    </row>
    <row r="104" spans="1:48" ht="30" customHeight="1">
      <c r="A104" s="8" t="s">
        <v>174</v>
      </c>
      <c r="B104" s="8" t="s">
        <v>175</v>
      </c>
      <c r="C104" s="8" t="s">
        <v>121</v>
      </c>
      <c r="D104" s="9">
        <v>11</v>
      </c>
      <c r="E104" s="11"/>
      <c r="F104" s="11"/>
      <c r="G104" s="11"/>
      <c r="H104" s="11"/>
      <c r="I104" s="11"/>
      <c r="J104" s="11"/>
      <c r="K104" s="11"/>
      <c r="L104" s="11"/>
      <c r="M104" s="8" t="s">
        <v>52</v>
      </c>
      <c r="N104" s="2" t="s">
        <v>176</v>
      </c>
      <c r="O104" s="2" t="s">
        <v>52</v>
      </c>
      <c r="P104" s="2" t="s">
        <v>52</v>
      </c>
      <c r="Q104" s="2" t="s">
        <v>162</v>
      </c>
      <c r="R104" s="2" t="s">
        <v>62</v>
      </c>
      <c r="S104" s="2" t="s">
        <v>63</v>
      </c>
      <c r="T104" s="2" t="s">
        <v>63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2" t="s">
        <v>52</v>
      </c>
      <c r="AS104" s="2" t="s">
        <v>52</v>
      </c>
      <c r="AT104" s="3"/>
      <c r="AU104" s="2" t="s">
        <v>177</v>
      </c>
      <c r="AV104" s="3">
        <v>34</v>
      </c>
    </row>
    <row r="105" spans="1:48" ht="30" customHeight="1">
      <c r="A105" s="8" t="s">
        <v>178</v>
      </c>
      <c r="B105" s="8" t="s">
        <v>179</v>
      </c>
      <c r="C105" s="8" t="s">
        <v>121</v>
      </c>
      <c r="D105" s="9">
        <v>22</v>
      </c>
      <c r="E105" s="11"/>
      <c r="F105" s="11"/>
      <c r="G105" s="11"/>
      <c r="H105" s="11"/>
      <c r="I105" s="11"/>
      <c r="J105" s="11"/>
      <c r="K105" s="11"/>
      <c r="L105" s="11"/>
      <c r="M105" s="8" t="s">
        <v>52</v>
      </c>
      <c r="N105" s="2" t="s">
        <v>180</v>
      </c>
      <c r="O105" s="2" t="s">
        <v>52</v>
      </c>
      <c r="P105" s="2" t="s">
        <v>52</v>
      </c>
      <c r="Q105" s="2" t="s">
        <v>162</v>
      </c>
      <c r="R105" s="2" t="s">
        <v>62</v>
      </c>
      <c r="S105" s="2" t="s">
        <v>63</v>
      </c>
      <c r="T105" s="2" t="s">
        <v>63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2" t="s">
        <v>52</v>
      </c>
      <c r="AS105" s="2" t="s">
        <v>52</v>
      </c>
      <c r="AT105" s="3"/>
      <c r="AU105" s="2" t="s">
        <v>181</v>
      </c>
      <c r="AV105" s="3">
        <v>94</v>
      </c>
    </row>
    <row r="106" spans="1:48" ht="30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48" ht="30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48" ht="30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48" ht="30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48" ht="30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48" ht="30" customHeight="1">
      <c r="A123" s="8" t="s">
        <v>79</v>
      </c>
      <c r="B123" s="9"/>
      <c r="C123" s="9"/>
      <c r="D123" s="9"/>
      <c r="E123" s="9"/>
      <c r="F123" s="11"/>
      <c r="G123" s="9"/>
      <c r="H123" s="11"/>
      <c r="I123" s="9"/>
      <c r="J123" s="11"/>
      <c r="K123" s="9"/>
      <c r="L123" s="11"/>
      <c r="M123" s="9"/>
      <c r="N123" t="s">
        <v>80</v>
      </c>
    </row>
    <row r="124" spans="1:48" ht="30" customHeight="1">
      <c r="A124" s="8" t="s">
        <v>182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3"/>
      <c r="O124" s="3"/>
      <c r="P124" s="3"/>
      <c r="Q124" s="2" t="s">
        <v>183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ht="30" customHeight="1">
      <c r="A125" s="8" t="s">
        <v>184</v>
      </c>
      <c r="B125" s="8" t="s">
        <v>185</v>
      </c>
      <c r="C125" s="8" t="s">
        <v>72</v>
      </c>
      <c r="D125" s="9">
        <v>12</v>
      </c>
      <c r="E125" s="11"/>
      <c r="F125" s="11"/>
      <c r="G125" s="11"/>
      <c r="H125" s="11"/>
      <c r="I125" s="11"/>
      <c r="J125" s="11"/>
      <c r="K125" s="11"/>
      <c r="L125" s="11"/>
      <c r="M125" s="8" t="s">
        <v>52</v>
      </c>
      <c r="N125" s="2" t="s">
        <v>186</v>
      </c>
      <c r="O125" s="2" t="s">
        <v>52</v>
      </c>
      <c r="P125" s="2" t="s">
        <v>52</v>
      </c>
      <c r="Q125" s="2" t="s">
        <v>183</v>
      </c>
      <c r="R125" s="2" t="s">
        <v>62</v>
      </c>
      <c r="S125" s="2" t="s">
        <v>63</v>
      </c>
      <c r="T125" s="2" t="s">
        <v>63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187</v>
      </c>
      <c r="AV125" s="3">
        <v>41</v>
      </c>
    </row>
    <row r="126" spans="1:48" ht="30" customHeight="1">
      <c r="A126" s="8" t="s">
        <v>184</v>
      </c>
      <c r="B126" s="8" t="s">
        <v>188</v>
      </c>
      <c r="C126" s="8" t="s">
        <v>72</v>
      </c>
      <c r="D126" s="9">
        <v>7</v>
      </c>
      <c r="E126" s="11"/>
      <c r="F126" s="11"/>
      <c r="G126" s="11"/>
      <c r="H126" s="11"/>
      <c r="I126" s="11"/>
      <c r="J126" s="11"/>
      <c r="K126" s="11"/>
      <c r="L126" s="11"/>
      <c r="M126" s="8" t="s">
        <v>52</v>
      </c>
      <c r="N126" s="2" t="s">
        <v>189</v>
      </c>
      <c r="O126" s="2" t="s">
        <v>52</v>
      </c>
      <c r="P126" s="2" t="s">
        <v>52</v>
      </c>
      <c r="Q126" s="2" t="s">
        <v>183</v>
      </c>
      <c r="R126" s="2" t="s">
        <v>62</v>
      </c>
      <c r="S126" s="2" t="s">
        <v>63</v>
      </c>
      <c r="T126" s="2" t="s">
        <v>63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190</v>
      </c>
      <c r="AV126" s="3">
        <v>42</v>
      </c>
    </row>
    <row r="127" spans="1:48" ht="30" customHeight="1">
      <c r="A127" s="8" t="s">
        <v>191</v>
      </c>
      <c r="B127" s="8" t="s">
        <v>192</v>
      </c>
      <c r="C127" s="8" t="s">
        <v>72</v>
      </c>
      <c r="D127" s="9">
        <v>191</v>
      </c>
      <c r="E127" s="11"/>
      <c r="F127" s="11"/>
      <c r="G127" s="11"/>
      <c r="H127" s="11"/>
      <c r="I127" s="11"/>
      <c r="J127" s="11"/>
      <c r="K127" s="11"/>
      <c r="L127" s="11"/>
      <c r="M127" s="8" t="s">
        <v>52</v>
      </c>
      <c r="N127" s="2" t="s">
        <v>193</v>
      </c>
      <c r="O127" s="2" t="s">
        <v>52</v>
      </c>
      <c r="P127" s="2" t="s">
        <v>52</v>
      </c>
      <c r="Q127" s="2" t="s">
        <v>183</v>
      </c>
      <c r="R127" s="2" t="s">
        <v>62</v>
      </c>
      <c r="S127" s="2" t="s">
        <v>63</v>
      </c>
      <c r="T127" s="2" t="s">
        <v>63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194</v>
      </c>
      <c r="AV127" s="3">
        <v>95</v>
      </c>
    </row>
    <row r="128" spans="1:48" ht="30" customHeight="1">
      <c r="A128" s="8" t="s">
        <v>195</v>
      </c>
      <c r="B128" s="8" t="s">
        <v>52</v>
      </c>
      <c r="C128" s="8" t="s">
        <v>121</v>
      </c>
      <c r="D128" s="9">
        <v>5</v>
      </c>
      <c r="E128" s="11"/>
      <c r="F128" s="11"/>
      <c r="G128" s="11"/>
      <c r="H128" s="11"/>
      <c r="I128" s="11"/>
      <c r="J128" s="11"/>
      <c r="K128" s="11"/>
      <c r="L128" s="11"/>
      <c r="M128" s="8" t="s">
        <v>52</v>
      </c>
      <c r="N128" s="2" t="s">
        <v>196</v>
      </c>
      <c r="O128" s="2" t="s">
        <v>52</v>
      </c>
      <c r="P128" s="2" t="s">
        <v>52</v>
      </c>
      <c r="Q128" s="2" t="s">
        <v>183</v>
      </c>
      <c r="R128" s="2" t="s">
        <v>62</v>
      </c>
      <c r="S128" s="2" t="s">
        <v>63</v>
      </c>
      <c r="T128" s="2" t="s">
        <v>63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 t="s">
        <v>52</v>
      </c>
      <c r="AS128" s="2" t="s">
        <v>52</v>
      </c>
      <c r="AT128" s="3"/>
      <c r="AU128" s="2" t="s">
        <v>197</v>
      </c>
      <c r="AV128" s="3">
        <v>55</v>
      </c>
    </row>
    <row r="129" spans="1:13" ht="30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ht="30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ht="30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ht="30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ht="30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ht="30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ht="30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ht="30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ht="30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ht="30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ht="30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30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ht="30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ht="30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ht="30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ht="30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48" ht="30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48" ht="30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30" customHeight="1">
      <c r="A147" s="8" t="s">
        <v>79</v>
      </c>
      <c r="B147" s="9"/>
      <c r="C147" s="9"/>
      <c r="D147" s="9"/>
      <c r="E147" s="9"/>
      <c r="F147" s="11"/>
      <c r="G147" s="9"/>
      <c r="H147" s="11"/>
      <c r="I147" s="9"/>
      <c r="J147" s="11"/>
      <c r="K147" s="9"/>
      <c r="L147" s="11"/>
      <c r="M147" s="9"/>
      <c r="N147" t="s">
        <v>80</v>
      </c>
    </row>
    <row r="148" spans="1:48" ht="30" customHeight="1">
      <c r="A148" s="8" t="s">
        <v>198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3"/>
      <c r="O148" s="3"/>
      <c r="P148" s="3"/>
      <c r="Q148" s="2" t="s">
        <v>199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ht="30" customHeight="1">
      <c r="A149" s="8" t="s">
        <v>200</v>
      </c>
      <c r="B149" s="8" t="s">
        <v>201</v>
      </c>
      <c r="C149" s="8" t="s">
        <v>158</v>
      </c>
      <c r="D149" s="9">
        <v>1</v>
      </c>
      <c r="E149" s="11"/>
      <c r="F149" s="11"/>
      <c r="G149" s="11"/>
      <c r="H149" s="11"/>
      <c r="I149" s="11"/>
      <c r="J149" s="11"/>
      <c r="K149" s="11"/>
      <c r="L149" s="11"/>
      <c r="M149" s="8" t="s">
        <v>52</v>
      </c>
      <c r="N149" s="2" t="s">
        <v>202</v>
      </c>
      <c r="O149" s="2" t="s">
        <v>52</v>
      </c>
      <c r="P149" s="2" t="s">
        <v>52</v>
      </c>
      <c r="Q149" s="2" t="s">
        <v>199</v>
      </c>
      <c r="R149" s="2" t="s">
        <v>62</v>
      </c>
      <c r="S149" s="2" t="s">
        <v>63</v>
      </c>
      <c r="T149" s="2" t="s">
        <v>63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2" t="s">
        <v>52</v>
      </c>
      <c r="AS149" s="2" t="s">
        <v>52</v>
      </c>
      <c r="AT149" s="3"/>
      <c r="AU149" s="2" t="s">
        <v>203</v>
      </c>
      <c r="AV149" s="3">
        <v>51</v>
      </c>
    </row>
    <row r="150" spans="1:48" ht="30" customHeight="1">
      <c r="A150" s="8" t="s">
        <v>204</v>
      </c>
      <c r="B150" s="8" t="s">
        <v>205</v>
      </c>
      <c r="C150" s="8" t="s">
        <v>158</v>
      </c>
      <c r="D150" s="9">
        <v>1</v>
      </c>
      <c r="E150" s="11"/>
      <c r="F150" s="11"/>
      <c r="G150" s="11"/>
      <c r="H150" s="11"/>
      <c r="I150" s="11"/>
      <c r="J150" s="11"/>
      <c r="K150" s="11"/>
      <c r="L150" s="11"/>
      <c r="M150" s="8" t="s">
        <v>52</v>
      </c>
      <c r="N150" s="2" t="s">
        <v>206</v>
      </c>
      <c r="O150" s="2" t="s">
        <v>52</v>
      </c>
      <c r="P150" s="2" t="s">
        <v>52</v>
      </c>
      <c r="Q150" s="2" t="s">
        <v>199</v>
      </c>
      <c r="R150" s="2" t="s">
        <v>62</v>
      </c>
      <c r="S150" s="2" t="s">
        <v>63</v>
      </c>
      <c r="T150" s="2" t="s">
        <v>63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2" t="s">
        <v>52</v>
      </c>
      <c r="AS150" s="2" t="s">
        <v>52</v>
      </c>
      <c r="AT150" s="3"/>
      <c r="AU150" s="2" t="s">
        <v>207</v>
      </c>
      <c r="AV150" s="3">
        <v>52</v>
      </c>
    </row>
    <row r="151" spans="1:48" ht="30" customHeight="1">
      <c r="A151" s="8" t="s">
        <v>208</v>
      </c>
      <c r="B151" s="8" t="s">
        <v>209</v>
      </c>
      <c r="C151" s="8" t="s">
        <v>158</v>
      </c>
      <c r="D151" s="9">
        <v>1</v>
      </c>
      <c r="E151" s="11"/>
      <c r="F151" s="11"/>
      <c r="G151" s="11"/>
      <c r="H151" s="11"/>
      <c r="I151" s="11"/>
      <c r="J151" s="11"/>
      <c r="K151" s="11"/>
      <c r="L151" s="11"/>
      <c r="M151" s="8" t="s">
        <v>52</v>
      </c>
      <c r="N151" s="2" t="s">
        <v>210</v>
      </c>
      <c r="O151" s="2" t="s">
        <v>52</v>
      </c>
      <c r="P151" s="2" t="s">
        <v>52</v>
      </c>
      <c r="Q151" s="2" t="s">
        <v>199</v>
      </c>
      <c r="R151" s="2" t="s">
        <v>62</v>
      </c>
      <c r="S151" s="2" t="s">
        <v>63</v>
      </c>
      <c r="T151" s="2" t="s">
        <v>63</v>
      </c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2" t="s">
        <v>52</v>
      </c>
      <c r="AS151" s="2" t="s">
        <v>52</v>
      </c>
      <c r="AT151" s="3"/>
      <c r="AU151" s="2" t="s">
        <v>211</v>
      </c>
      <c r="AV151" s="3">
        <v>53</v>
      </c>
    </row>
    <row r="152" spans="1:48" ht="30" customHeight="1">
      <c r="A152" s="8" t="s">
        <v>212</v>
      </c>
      <c r="B152" s="8" t="s">
        <v>213</v>
      </c>
      <c r="C152" s="8" t="s">
        <v>214</v>
      </c>
      <c r="D152" s="9">
        <v>1</v>
      </c>
      <c r="E152" s="11"/>
      <c r="F152" s="11"/>
      <c r="G152" s="11"/>
      <c r="H152" s="11"/>
      <c r="I152" s="11"/>
      <c r="J152" s="11"/>
      <c r="K152" s="11"/>
      <c r="L152" s="11"/>
      <c r="M152" s="8" t="s">
        <v>52</v>
      </c>
      <c r="N152" s="2" t="s">
        <v>215</v>
      </c>
      <c r="O152" s="2" t="s">
        <v>52</v>
      </c>
      <c r="P152" s="2" t="s">
        <v>52</v>
      </c>
      <c r="Q152" s="2" t="s">
        <v>199</v>
      </c>
      <c r="R152" s="2" t="s">
        <v>63</v>
      </c>
      <c r="S152" s="2" t="s">
        <v>63</v>
      </c>
      <c r="T152" s="2" t="s">
        <v>62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2" t="s">
        <v>52</v>
      </c>
      <c r="AS152" s="2" t="s">
        <v>52</v>
      </c>
      <c r="AT152" s="3"/>
      <c r="AU152" s="2" t="s">
        <v>216</v>
      </c>
      <c r="AV152" s="3">
        <v>98</v>
      </c>
    </row>
    <row r="153" spans="1:48" ht="30" customHeight="1">
      <c r="A153" s="8" t="s">
        <v>217</v>
      </c>
      <c r="B153" s="8" t="s">
        <v>218</v>
      </c>
      <c r="C153" s="8" t="s">
        <v>219</v>
      </c>
      <c r="D153" s="9">
        <v>1</v>
      </c>
      <c r="E153" s="11"/>
      <c r="F153" s="11"/>
      <c r="G153" s="11"/>
      <c r="H153" s="11"/>
      <c r="I153" s="11"/>
      <c r="J153" s="11"/>
      <c r="K153" s="11"/>
      <c r="L153" s="11"/>
      <c r="M153" s="8" t="s">
        <v>52</v>
      </c>
      <c r="N153" s="2" t="s">
        <v>220</v>
      </c>
      <c r="O153" s="2" t="s">
        <v>52</v>
      </c>
      <c r="P153" s="2" t="s">
        <v>52</v>
      </c>
      <c r="Q153" s="2" t="s">
        <v>199</v>
      </c>
      <c r="R153" s="2" t="s">
        <v>62</v>
      </c>
      <c r="S153" s="2" t="s">
        <v>63</v>
      </c>
      <c r="T153" s="2" t="s">
        <v>63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2" t="s">
        <v>52</v>
      </c>
      <c r="AS153" s="2" t="s">
        <v>52</v>
      </c>
      <c r="AT153" s="3"/>
      <c r="AU153" s="2" t="s">
        <v>221</v>
      </c>
      <c r="AV153" s="3">
        <v>54</v>
      </c>
    </row>
    <row r="154" spans="1:48" ht="30" customHeight="1">
      <c r="A154" s="8" t="s">
        <v>222</v>
      </c>
      <c r="B154" s="8" t="s">
        <v>223</v>
      </c>
      <c r="C154" s="8" t="s">
        <v>224</v>
      </c>
      <c r="D154" s="9">
        <v>3</v>
      </c>
      <c r="E154" s="11"/>
      <c r="F154" s="11"/>
      <c r="G154" s="11"/>
      <c r="H154" s="11"/>
      <c r="I154" s="11"/>
      <c r="J154" s="11"/>
      <c r="K154" s="11"/>
      <c r="L154" s="11"/>
      <c r="M154" s="8" t="s">
        <v>52</v>
      </c>
      <c r="N154" s="2" t="s">
        <v>225</v>
      </c>
      <c r="O154" s="2" t="s">
        <v>52</v>
      </c>
      <c r="P154" s="2" t="s">
        <v>52</v>
      </c>
      <c r="Q154" s="2" t="s">
        <v>199</v>
      </c>
      <c r="R154" s="2" t="s">
        <v>63</v>
      </c>
      <c r="S154" s="2" t="s">
        <v>63</v>
      </c>
      <c r="T154" s="2" t="s">
        <v>62</v>
      </c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2" t="s">
        <v>52</v>
      </c>
      <c r="AS154" s="2" t="s">
        <v>52</v>
      </c>
      <c r="AT154" s="3"/>
      <c r="AU154" s="2" t="s">
        <v>226</v>
      </c>
      <c r="AV154" s="3">
        <v>100</v>
      </c>
    </row>
    <row r="155" spans="1:48" ht="30" customHeight="1">
      <c r="A155" s="8" t="s">
        <v>227</v>
      </c>
      <c r="B155" s="8" t="s">
        <v>228</v>
      </c>
      <c r="C155" s="8" t="s">
        <v>72</v>
      </c>
      <c r="D155" s="9">
        <v>5</v>
      </c>
      <c r="E155" s="11"/>
      <c r="F155" s="11"/>
      <c r="G155" s="11"/>
      <c r="H155" s="11"/>
      <c r="I155" s="11"/>
      <c r="J155" s="11"/>
      <c r="K155" s="11"/>
      <c r="L155" s="11"/>
      <c r="M155" s="8" t="s">
        <v>52</v>
      </c>
      <c r="N155" s="2" t="s">
        <v>229</v>
      </c>
      <c r="O155" s="2" t="s">
        <v>52</v>
      </c>
      <c r="P155" s="2" t="s">
        <v>52</v>
      </c>
      <c r="Q155" s="2" t="s">
        <v>199</v>
      </c>
      <c r="R155" s="2" t="s">
        <v>63</v>
      </c>
      <c r="S155" s="2" t="s">
        <v>63</v>
      </c>
      <c r="T155" s="2" t="s">
        <v>62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2" t="s">
        <v>52</v>
      </c>
      <c r="AS155" s="2" t="s">
        <v>52</v>
      </c>
      <c r="AT155" s="3"/>
      <c r="AU155" s="2" t="s">
        <v>230</v>
      </c>
      <c r="AV155" s="3">
        <v>48</v>
      </c>
    </row>
    <row r="156" spans="1:48" ht="30" customHeight="1">
      <c r="A156" s="8" t="s">
        <v>231</v>
      </c>
      <c r="B156" s="8" t="s">
        <v>232</v>
      </c>
      <c r="C156" s="8" t="s">
        <v>72</v>
      </c>
      <c r="D156" s="9">
        <v>5</v>
      </c>
      <c r="E156" s="11"/>
      <c r="F156" s="11"/>
      <c r="G156" s="11"/>
      <c r="H156" s="11"/>
      <c r="I156" s="11"/>
      <c r="J156" s="11"/>
      <c r="K156" s="11"/>
      <c r="L156" s="11"/>
      <c r="M156" s="8" t="s">
        <v>52</v>
      </c>
      <c r="N156" s="2" t="s">
        <v>233</v>
      </c>
      <c r="O156" s="2" t="s">
        <v>52</v>
      </c>
      <c r="P156" s="2" t="s">
        <v>52</v>
      </c>
      <c r="Q156" s="2" t="s">
        <v>199</v>
      </c>
      <c r="R156" s="2" t="s">
        <v>62</v>
      </c>
      <c r="S156" s="2" t="s">
        <v>63</v>
      </c>
      <c r="T156" s="2" t="s">
        <v>63</v>
      </c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2" t="s">
        <v>52</v>
      </c>
      <c r="AS156" s="2" t="s">
        <v>52</v>
      </c>
      <c r="AT156" s="3"/>
      <c r="AU156" s="2" t="s">
        <v>234</v>
      </c>
      <c r="AV156" s="3">
        <v>56</v>
      </c>
    </row>
    <row r="157" spans="1:48" ht="30" customHeight="1">
      <c r="A157" s="8" t="s">
        <v>235</v>
      </c>
      <c r="B157" s="8" t="s">
        <v>236</v>
      </c>
      <c r="C157" s="8" t="s">
        <v>121</v>
      </c>
      <c r="D157" s="9">
        <v>42</v>
      </c>
      <c r="E157" s="11"/>
      <c r="F157" s="11"/>
      <c r="G157" s="11"/>
      <c r="H157" s="11"/>
      <c r="I157" s="11"/>
      <c r="J157" s="11"/>
      <c r="K157" s="11"/>
      <c r="L157" s="11"/>
      <c r="M157" s="8" t="s">
        <v>52</v>
      </c>
      <c r="N157" s="2" t="s">
        <v>237</v>
      </c>
      <c r="O157" s="2" t="s">
        <v>52</v>
      </c>
      <c r="P157" s="2" t="s">
        <v>52</v>
      </c>
      <c r="Q157" s="2" t="s">
        <v>199</v>
      </c>
      <c r="R157" s="2" t="s">
        <v>62</v>
      </c>
      <c r="S157" s="2" t="s">
        <v>63</v>
      </c>
      <c r="T157" s="2" t="s">
        <v>63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2" t="s">
        <v>52</v>
      </c>
      <c r="AS157" s="2" t="s">
        <v>52</v>
      </c>
      <c r="AT157" s="3"/>
      <c r="AU157" s="2" t="s">
        <v>238</v>
      </c>
      <c r="AV157" s="3">
        <v>57</v>
      </c>
    </row>
    <row r="158" spans="1:48" ht="30" customHeight="1">
      <c r="A158" s="8" t="s">
        <v>239</v>
      </c>
      <c r="B158" s="8" t="s">
        <v>240</v>
      </c>
      <c r="C158" s="8" t="s">
        <v>158</v>
      </c>
      <c r="D158" s="9">
        <v>1</v>
      </c>
      <c r="E158" s="11"/>
      <c r="F158" s="11"/>
      <c r="G158" s="11"/>
      <c r="H158" s="11"/>
      <c r="I158" s="11"/>
      <c r="J158" s="11"/>
      <c r="K158" s="11"/>
      <c r="L158" s="11"/>
      <c r="M158" s="8" t="s">
        <v>52</v>
      </c>
      <c r="N158" s="2" t="s">
        <v>241</v>
      </c>
      <c r="O158" s="2" t="s">
        <v>52</v>
      </c>
      <c r="P158" s="2" t="s">
        <v>52</v>
      </c>
      <c r="Q158" s="2" t="s">
        <v>199</v>
      </c>
      <c r="R158" s="2" t="s">
        <v>62</v>
      </c>
      <c r="S158" s="2" t="s">
        <v>63</v>
      </c>
      <c r="T158" s="2" t="s">
        <v>63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2" t="s">
        <v>52</v>
      </c>
      <c r="AS158" s="2" t="s">
        <v>52</v>
      </c>
      <c r="AT158" s="3"/>
      <c r="AU158" s="2" t="s">
        <v>242</v>
      </c>
      <c r="AV158" s="3">
        <v>102</v>
      </c>
    </row>
    <row r="159" spans="1:48" ht="30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30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48" ht="30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48" ht="30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48" ht="30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48" ht="30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48" ht="30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>
      <c r="A171" s="8" t="s">
        <v>79</v>
      </c>
      <c r="B171" s="9"/>
      <c r="C171" s="9"/>
      <c r="D171" s="9"/>
      <c r="E171" s="9"/>
      <c r="F171" s="11"/>
      <c r="G171" s="9"/>
      <c r="H171" s="11"/>
      <c r="I171" s="9"/>
      <c r="J171" s="11"/>
      <c r="K171" s="9"/>
      <c r="L171" s="11"/>
      <c r="M171" s="9"/>
      <c r="N171" t="s">
        <v>80</v>
      </c>
    </row>
    <row r="172" spans="1:48" ht="30" customHeight="1">
      <c r="A172" s="8" t="s">
        <v>243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3"/>
      <c r="O172" s="3"/>
      <c r="P172" s="3"/>
      <c r="Q172" s="2" t="s">
        <v>244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ht="30" customHeight="1">
      <c r="A173" s="8" t="s">
        <v>245</v>
      </c>
      <c r="B173" s="8" t="s">
        <v>246</v>
      </c>
      <c r="C173" s="8" t="s">
        <v>72</v>
      </c>
      <c r="D173" s="9">
        <v>6</v>
      </c>
      <c r="E173" s="11"/>
      <c r="F173" s="11"/>
      <c r="G173" s="11"/>
      <c r="H173" s="11"/>
      <c r="I173" s="11"/>
      <c r="J173" s="11"/>
      <c r="K173" s="11"/>
      <c r="L173" s="11"/>
      <c r="M173" s="8" t="s">
        <v>52</v>
      </c>
      <c r="N173" s="2" t="s">
        <v>247</v>
      </c>
      <c r="O173" s="2" t="s">
        <v>52</v>
      </c>
      <c r="P173" s="2" t="s">
        <v>52</v>
      </c>
      <c r="Q173" s="2" t="s">
        <v>244</v>
      </c>
      <c r="R173" s="2" t="s">
        <v>62</v>
      </c>
      <c r="S173" s="2" t="s">
        <v>63</v>
      </c>
      <c r="T173" s="2" t="s">
        <v>63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 t="s">
        <v>52</v>
      </c>
      <c r="AS173" s="2" t="s">
        <v>52</v>
      </c>
      <c r="AT173" s="3"/>
      <c r="AU173" s="2" t="s">
        <v>248</v>
      </c>
      <c r="AV173" s="3">
        <v>59</v>
      </c>
    </row>
    <row r="174" spans="1:48" ht="30" customHeight="1">
      <c r="A174" s="8" t="s">
        <v>249</v>
      </c>
      <c r="B174" s="8" t="s">
        <v>250</v>
      </c>
      <c r="C174" s="8" t="s">
        <v>72</v>
      </c>
      <c r="D174" s="9">
        <v>249</v>
      </c>
      <c r="E174" s="11"/>
      <c r="F174" s="11"/>
      <c r="G174" s="11"/>
      <c r="H174" s="11"/>
      <c r="I174" s="11"/>
      <c r="J174" s="11"/>
      <c r="K174" s="11"/>
      <c r="L174" s="11"/>
      <c r="M174" s="8" t="s">
        <v>52</v>
      </c>
      <c r="N174" s="2" t="s">
        <v>251</v>
      </c>
      <c r="O174" s="2" t="s">
        <v>52</v>
      </c>
      <c r="P174" s="2" t="s">
        <v>52</v>
      </c>
      <c r="Q174" s="2" t="s">
        <v>244</v>
      </c>
      <c r="R174" s="2" t="s">
        <v>62</v>
      </c>
      <c r="S174" s="2" t="s">
        <v>63</v>
      </c>
      <c r="T174" s="2" t="s">
        <v>63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2" t="s">
        <v>52</v>
      </c>
      <c r="AS174" s="2" t="s">
        <v>52</v>
      </c>
      <c r="AT174" s="3"/>
      <c r="AU174" s="2" t="s">
        <v>252</v>
      </c>
      <c r="AV174" s="3">
        <v>60</v>
      </c>
    </row>
    <row r="175" spans="1:48" ht="30" customHeight="1">
      <c r="A175" s="8" t="s">
        <v>253</v>
      </c>
      <c r="B175" s="8" t="s">
        <v>254</v>
      </c>
      <c r="C175" s="8" t="s">
        <v>72</v>
      </c>
      <c r="D175" s="9">
        <v>191</v>
      </c>
      <c r="E175" s="11"/>
      <c r="F175" s="11"/>
      <c r="G175" s="11"/>
      <c r="H175" s="11"/>
      <c r="I175" s="11"/>
      <c r="J175" s="11"/>
      <c r="K175" s="11"/>
      <c r="L175" s="11"/>
      <c r="M175" s="8" t="s">
        <v>52</v>
      </c>
      <c r="N175" s="2" t="s">
        <v>255</v>
      </c>
      <c r="O175" s="2" t="s">
        <v>52</v>
      </c>
      <c r="P175" s="2" t="s">
        <v>52</v>
      </c>
      <c r="Q175" s="2" t="s">
        <v>244</v>
      </c>
      <c r="R175" s="2" t="s">
        <v>62</v>
      </c>
      <c r="S175" s="2" t="s">
        <v>63</v>
      </c>
      <c r="T175" s="2" t="s">
        <v>63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2" t="s">
        <v>52</v>
      </c>
      <c r="AS175" s="2" t="s">
        <v>52</v>
      </c>
      <c r="AT175" s="3"/>
      <c r="AU175" s="2" t="s">
        <v>256</v>
      </c>
      <c r="AV175" s="3">
        <v>61</v>
      </c>
    </row>
    <row r="176" spans="1:48" ht="30" customHeight="1">
      <c r="A176" s="8" t="s">
        <v>257</v>
      </c>
      <c r="B176" s="8" t="s">
        <v>258</v>
      </c>
      <c r="C176" s="8" t="s">
        <v>121</v>
      </c>
      <c r="D176" s="9">
        <v>118</v>
      </c>
      <c r="E176" s="11"/>
      <c r="F176" s="11"/>
      <c r="G176" s="11"/>
      <c r="H176" s="11"/>
      <c r="I176" s="11"/>
      <c r="J176" s="11"/>
      <c r="K176" s="11"/>
      <c r="L176" s="11"/>
      <c r="M176" s="8" t="s">
        <v>52</v>
      </c>
      <c r="N176" s="2" t="s">
        <v>259</v>
      </c>
      <c r="O176" s="2" t="s">
        <v>52</v>
      </c>
      <c r="P176" s="2" t="s">
        <v>52</v>
      </c>
      <c r="Q176" s="2" t="s">
        <v>244</v>
      </c>
      <c r="R176" s="2" t="s">
        <v>62</v>
      </c>
      <c r="S176" s="2" t="s">
        <v>63</v>
      </c>
      <c r="T176" s="2" t="s">
        <v>63</v>
      </c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2" t="s">
        <v>52</v>
      </c>
      <c r="AS176" s="2" t="s">
        <v>52</v>
      </c>
      <c r="AT176" s="3"/>
      <c r="AU176" s="2" t="s">
        <v>260</v>
      </c>
      <c r="AV176" s="3">
        <v>96</v>
      </c>
    </row>
    <row r="177" spans="1:13" ht="30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ht="30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ht="30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ht="30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ht="30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ht="30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ht="30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ht="30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ht="30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ht="30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ht="30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ht="30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ht="30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ht="30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ht="30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ht="30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48" ht="30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48" ht="30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48" ht="30" customHeight="1">
      <c r="A195" s="8" t="s">
        <v>79</v>
      </c>
      <c r="B195" s="9"/>
      <c r="C195" s="9"/>
      <c r="D195" s="9"/>
      <c r="E195" s="9"/>
      <c r="F195" s="11"/>
      <c r="G195" s="9"/>
      <c r="H195" s="11"/>
      <c r="I195" s="9"/>
      <c r="J195" s="11"/>
      <c r="K195" s="9"/>
      <c r="L195" s="11"/>
      <c r="M195" s="9"/>
      <c r="N195" t="s">
        <v>80</v>
      </c>
    </row>
    <row r="196" spans="1:48" ht="30" customHeight="1">
      <c r="A196" s="8" t="s">
        <v>261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3"/>
      <c r="O196" s="3"/>
      <c r="P196" s="3"/>
      <c r="Q196" s="2" t="s">
        <v>262</v>
      </c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ht="30" customHeight="1">
      <c r="A197" s="8" t="s">
        <v>263</v>
      </c>
      <c r="B197" s="8" t="s">
        <v>264</v>
      </c>
      <c r="C197" s="8" t="s">
        <v>72</v>
      </c>
      <c r="D197" s="9">
        <v>6</v>
      </c>
      <c r="E197" s="11"/>
      <c r="F197" s="11"/>
      <c r="G197" s="11"/>
      <c r="H197" s="11"/>
      <c r="I197" s="11"/>
      <c r="J197" s="11"/>
      <c r="K197" s="11"/>
      <c r="L197" s="11"/>
      <c r="M197" s="8" t="s">
        <v>52</v>
      </c>
      <c r="N197" s="2" t="s">
        <v>265</v>
      </c>
      <c r="O197" s="2" t="s">
        <v>52</v>
      </c>
      <c r="P197" s="2" t="s">
        <v>52</v>
      </c>
      <c r="Q197" s="2" t="s">
        <v>262</v>
      </c>
      <c r="R197" s="2" t="s">
        <v>62</v>
      </c>
      <c r="S197" s="2" t="s">
        <v>63</v>
      </c>
      <c r="T197" s="2" t="s">
        <v>63</v>
      </c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2" t="s">
        <v>52</v>
      </c>
      <c r="AS197" s="2" t="s">
        <v>52</v>
      </c>
      <c r="AT197" s="3"/>
      <c r="AU197" s="2" t="s">
        <v>266</v>
      </c>
      <c r="AV197" s="3">
        <v>64</v>
      </c>
    </row>
    <row r="198" spans="1:48" ht="30" customHeight="1">
      <c r="A198" s="8" t="s">
        <v>267</v>
      </c>
      <c r="B198" s="8" t="s">
        <v>52</v>
      </c>
      <c r="C198" s="8" t="s">
        <v>72</v>
      </c>
      <c r="D198" s="9">
        <v>3</v>
      </c>
      <c r="E198" s="11"/>
      <c r="F198" s="11"/>
      <c r="G198" s="11"/>
      <c r="H198" s="11"/>
      <c r="I198" s="11"/>
      <c r="J198" s="11"/>
      <c r="K198" s="11"/>
      <c r="L198" s="11"/>
      <c r="M198" s="8" t="s">
        <v>52</v>
      </c>
      <c r="N198" s="2" t="s">
        <v>268</v>
      </c>
      <c r="O198" s="2" t="s">
        <v>52</v>
      </c>
      <c r="P198" s="2" t="s">
        <v>52</v>
      </c>
      <c r="Q198" s="2" t="s">
        <v>262</v>
      </c>
      <c r="R198" s="2" t="s">
        <v>62</v>
      </c>
      <c r="S198" s="2" t="s">
        <v>63</v>
      </c>
      <c r="T198" s="2" t="s">
        <v>63</v>
      </c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2" t="s">
        <v>52</v>
      </c>
      <c r="AS198" s="2" t="s">
        <v>52</v>
      </c>
      <c r="AT198" s="3"/>
      <c r="AU198" s="2" t="s">
        <v>269</v>
      </c>
      <c r="AV198" s="3">
        <v>65</v>
      </c>
    </row>
    <row r="199" spans="1:48" ht="30" customHeight="1">
      <c r="A199" s="8" t="s">
        <v>270</v>
      </c>
      <c r="B199" s="8" t="s">
        <v>52</v>
      </c>
      <c r="C199" s="8" t="s">
        <v>72</v>
      </c>
      <c r="D199" s="9">
        <v>290</v>
      </c>
      <c r="E199" s="11"/>
      <c r="F199" s="11"/>
      <c r="G199" s="11"/>
      <c r="H199" s="11"/>
      <c r="I199" s="11"/>
      <c r="J199" s="11"/>
      <c r="K199" s="11"/>
      <c r="L199" s="11"/>
      <c r="M199" s="8" t="s">
        <v>52</v>
      </c>
      <c r="N199" s="2" t="s">
        <v>271</v>
      </c>
      <c r="O199" s="2" t="s">
        <v>52</v>
      </c>
      <c r="P199" s="2" t="s">
        <v>52</v>
      </c>
      <c r="Q199" s="2" t="s">
        <v>262</v>
      </c>
      <c r="R199" s="2" t="s">
        <v>62</v>
      </c>
      <c r="S199" s="2" t="s">
        <v>63</v>
      </c>
      <c r="T199" s="2" t="s">
        <v>63</v>
      </c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2" t="s">
        <v>52</v>
      </c>
      <c r="AS199" s="2" t="s">
        <v>52</v>
      </c>
      <c r="AT199" s="3"/>
      <c r="AU199" s="2" t="s">
        <v>272</v>
      </c>
      <c r="AV199" s="3">
        <v>67</v>
      </c>
    </row>
    <row r="200" spans="1:48" ht="30" customHeight="1">
      <c r="A200" s="8" t="s">
        <v>273</v>
      </c>
      <c r="B200" s="8" t="s">
        <v>274</v>
      </c>
      <c r="C200" s="8" t="s">
        <v>72</v>
      </c>
      <c r="D200" s="9">
        <v>16</v>
      </c>
      <c r="E200" s="11"/>
      <c r="F200" s="11"/>
      <c r="G200" s="11"/>
      <c r="H200" s="11"/>
      <c r="I200" s="11"/>
      <c r="J200" s="11"/>
      <c r="K200" s="11"/>
      <c r="L200" s="11"/>
      <c r="M200" s="8" t="s">
        <v>52</v>
      </c>
      <c r="N200" s="2" t="s">
        <v>275</v>
      </c>
      <c r="O200" s="2" t="s">
        <v>52</v>
      </c>
      <c r="P200" s="2" t="s">
        <v>52</v>
      </c>
      <c r="Q200" s="2" t="s">
        <v>262</v>
      </c>
      <c r="R200" s="2" t="s">
        <v>62</v>
      </c>
      <c r="S200" s="2" t="s">
        <v>63</v>
      </c>
      <c r="T200" s="2" t="s">
        <v>63</v>
      </c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2" t="s">
        <v>52</v>
      </c>
      <c r="AS200" s="2" t="s">
        <v>52</v>
      </c>
      <c r="AT200" s="3"/>
      <c r="AU200" s="2" t="s">
        <v>276</v>
      </c>
      <c r="AV200" s="3">
        <v>68</v>
      </c>
    </row>
    <row r="201" spans="1:48" ht="30" customHeight="1">
      <c r="A201" s="8" t="s">
        <v>273</v>
      </c>
      <c r="B201" s="8" t="s">
        <v>277</v>
      </c>
      <c r="C201" s="8" t="s">
        <v>72</v>
      </c>
      <c r="D201" s="9">
        <v>68</v>
      </c>
      <c r="E201" s="11"/>
      <c r="F201" s="11"/>
      <c r="G201" s="11"/>
      <c r="H201" s="11"/>
      <c r="I201" s="11"/>
      <c r="J201" s="11"/>
      <c r="K201" s="11"/>
      <c r="L201" s="11"/>
      <c r="M201" s="8" t="s">
        <v>52</v>
      </c>
      <c r="N201" s="2" t="s">
        <v>278</v>
      </c>
      <c r="O201" s="2" t="s">
        <v>52</v>
      </c>
      <c r="P201" s="2" t="s">
        <v>52</v>
      </c>
      <c r="Q201" s="2" t="s">
        <v>262</v>
      </c>
      <c r="R201" s="2" t="s">
        <v>62</v>
      </c>
      <c r="S201" s="2" t="s">
        <v>63</v>
      </c>
      <c r="T201" s="2" t="s">
        <v>63</v>
      </c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2" t="s">
        <v>52</v>
      </c>
      <c r="AS201" s="2" t="s">
        <v>52</v>
      </c>
      <c r="AT201" s="3"/>
      <c r="AU201" s="2" t="s">
        <v>279</v>
      </c>
      <c r="AV201" s="3">
        <v>69</v>
      </c>
    </row>
    <row r="202" spans="1:48" ht="30" customHeight="1">
      <c r="A202" s="8" t="s">
        <v>280</v>
      </c>
      <c r="B202" s="8" t="s">
        <v>192</v>
      </c>
      <c r="C202" s="8" t="s">
        <v>72</v>
      </c>
      <c r="D202" s="9">
        <v>99</v>
      </c>
      <c r="E202" s="11"/>
      <c r="F202" s="11"/>
      <c r="G202" s="11"/>
      <c r="H202" s="11"/>
      <c r="I202" s="11"/>
      <c r="J202" s="11"/>
      <c r="K202" s="11"/>
      <c r="L202" s="11"/>
      <c r="M202" s="8" t="s">
        <v>52</v>
      </c>
      <c r="N202" s="2" t="s">
        <v>281</v>
      </c>
      <c r="O202" s="2" t="s">
        <v>52</v>
      </c>
      <c r="P202" s="2" t="s">
        <v>52</v>
      </c>
      <c r="Q202" s="2" t="s">
        <v>262</v>
      </c>
      <c r="R202" s="2" t="s">
        <v>62</v>
      </c>
      <c r="S202" s="2" t="s">
        <v>63</v>
      </c>
      <c r="T202" s="2" t="s">
        <v>63</v>
      </c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2" t="s">
        <v>52</v>
      </c>
      <c r="AS202" s="2" t="s">
        <v>52</v>
      </c>
      <c r="AT202" s="3"/>
      <c r="AU202" s="2" t="s">
        <v>282</v>
      </c>
      <c r="AV202" s="3">
        <v>70</v>
      </c>
    </row>
    <row r="203" spans="1:48" ht="30" customHeight="1">
      <c r="A203" s="8" t="s">
        <v>283</v>
      </c>
      <c r="B203" s="8" t="s">
        <v>192</v>
      </c>
      <c r="C203" s="8" t="s">
        <v>72</v>
      </c>
      <c r="D203" s="9">
        <v>88</v>
      </c>
      <c r="E203" s="11"/>
      <c r="F203" s="11"/>
      <c r="G203" s="11"/>
      <c r="H203" s="11"/>
      <c r="I203" s="11"/>
      <c r="J203" s="11"/>
      <c r="K203" s="11"/>
      <c r="L203" s="11"/>
      <c r="M203" s="8" t="s">
        <v>52</v>
      </c>
      <c r="N203" s="2" t="s">
        <v>284</v>
      </c>
      <c r="O203" s="2" t="s">
        <v>52</v>
      </c>
      <c r="P203" s="2" t="s">
        <v>52</v>
      </c>
      <c r="Q203" s="2" t="s">
        <v>262</v>
      </c>
      <c r="R203" s="2" t="s">
        <v>62</v>
      </c>
      <c r="S203" s="2" t="s">
        <v>63</v>
      </c>
      <c r="T203" s="2" t="s">
        <v>63</v>
      </c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2" t="s">
        <v>52</v>
      </c>
      <c r="AS203" s="2" t="s">
        <v>52</v>
      </c>
      <c r="AT203" s="3"/>
      <c r="AU203" s="2" t="s">
        <v>285</v>
      </c>
      <c r="AV203" s="3">
        <v>71</v>
      </c>
    </row>
    <row r="204" spans="1:48" ht="30" customHeight="1">
      <c r="A204" s="8" t="s">
        <v>286</v>
      </c>
      <c r="B204" s="8" t="s">
        <v>287</v>
      </c>
      <c r="C204" s="8" t="s">
        <v>72</v>
      </c>
      <c r="D204" s="9">
        <v>31</v>
      </c>
      <c r="E204" s="11"/>
      <c r="F204" s="11"/>
      <c r="G204" s="11"/>
      <c r="H204" s="11"/>
      <c r="I204" s="11"/>
      <c r="J204" s="11"/>
      <c r="K204" s="11"/>
      <c r="L204" s="11"/>
      <c r="M204" s="8" t="s">
        <v>52</v>
      </c>
      <c r="N204" s="2" t="s">
        <v>288</v>
      </c>
      <c r="O204" s="2" t="s">
        <v>52</v>
      </c>
      <c r="P204" s="2" t="s">
        <v>52</v>
      </c>
      <c r="Q204" s="2" t="s">
        <v>262</v>
      </c>
      <c r="R204" s="2" t="s">
        <v>62</v>
      </c>
      <c r="S204" s="2" t="s">
        <v>63</v>
      </c>
      <c r="T204" s="2" t="s">
        <v>63</v>
      </c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2" t="s">
        <v>52</v>
      </c>
      <c r="AS204" s="2" t="s">
        <v>52</v>
      </c>
      <c r="AT204" s="3"/>
      <c r="AU204" s="2" t="s">
        <v>289</v>
      </c>
      <c r="AV204" s="3">
        <v>72</v>
      </c>
    </row>
    <row r="205" spans="1:48" ht="30" customHeight="1">
      <c r="A205" s="8" t="s">
        <v>290</v>
      </c>
      <c r="B205" s="8" t="s">
        <v>52</v>
      </c>
      <c r="C205" s="8" t="s">
        <v>72</v>
      </c>
      <c r="D205" s="9">
        <v>6</v>
      </c>
      <c r="E205" s="11"/>
      <c r="F205" s="11"/>
      <c r="G205" s="11"/>
      <c r="H205" s="11"/>
      <c r="I205" s="11"/>
      <c r="J205" s="11"/>
      <c r="K205" s="11"/>
      <c r="L205" s="11"/>
      <c r="M205" s="8" t="s">
        <v>52</v>
      </c>
      <c r="N205" s="2" t="s">
        <v>291</v>
      </c>
      <c r="O205" s="2" t="s">
        <v>52</v>
      </c>
      <c r="P205" s="2" t="s">
        <v>52</v>
      </c>
      <c r="Q205" s="2" t="s">
        <v>262</v>
      </c>
      <c r="R205" s="2" t="s">
        <v>62</v>
      </c>
      <c r="S205" s="2" t="s">
        <v>63</v>
      </c>
      <c r="T205" s="2" t="s">
        <v>63</v>
      </c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2" t="s">
        <v>52</v>
      </c>
      <c r="AS205" s="2" t="s">
        <v>52</v>
      </c>
      <c r="AT205" s="3"/>
      <c r="AU205" s="2" t="s">
        <v>292</v>
      </c>
      <c r="AV205" s="3">
        <v>73</v>
      </c>
    </row>
    <row r="206" spans="1:48" ht="30" customHeight="1">
      <c r="A206" s="8" t="s">
        <v>293</v>
      </c>
      <c r="B206" s="8" t="s">
        <v>52</v>
      </c>
      <c r="C206" s="8" t="s">
        <v>72</v>
      </c>
      <c r="D206" s="9">
        <v>4</v>
      </c>
      <c r="E206" s="11"/>
      <c r="F206" s="11"/>
      <c r="G206" s="11"/>
      <c r="H206" s="11"/>
      <c r="I206" s="11"/>
      <c r="J206" s="11"/>
      <c r="K206" s="11"/>
      <c r="L206" s="11"/>
      <c r="M206" s="8" t="s">
        <v>52</v>
      </c>
      <c r="N206" s="2" t="s">
        <v>294</v>
      </c>
      <c r="O206" s="2" t="s">
        <v>52</v>
      </c>
      <c r="P206" s="2" t="s">
        <v>52</v>
      </c>
      <c r="Q206" s="2" t="s">
        <v>262</v>
      </c>
      <c r="R206" s="2" t="s">
        <v>62</v>
      </c>
      <c r="S206" s="2" t="s">
        <v>63</v>
      </c>
      <c r="T206" s="2" t="s">
        <v>63</v>
      </c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2" t="s">
        <v>52</v>
      </c>
      <c r="AS206" s="2" t="s">
        <v>52</v>
      </c>
      <c r="AT206" s="3"/>
      <c r="AU206" s="2" t="s">
        <v>295</v>
      </c>
      <c r="AV206" s="3">
        <v>103</v>
      </c>
    </row>
    <row r="207" spans="1:48" ht="30" customHeight="1">
      <c r="A207" s="8" t="s">
        <v>296</v>
      </c>
      <c r="B207" s="8" t="s">
        <v>52</v>
      </c>
      <c r="C207" s="8" t="s">
        <v>72</v>
      </c>
      <c r="D207" s="9">
        <v>7</v>
      </c>
      <c r="E207" s="11"/>
      <c r="F207" s="11"/>
      <c r="G207" s="11"/>
      <c r="H207" s="11"/>
      <c r="I207" s="11"/>
      <c r="J207" s="11"/>
      <c r="K207" s="11"/>
      <c r="L207" s="11"/>
      <c r="M207" s="8" t="s">
        <v>52</v>
      </c>
      <c r="N207" s="2" t="s">
        <v>297</v>
      </c>
      <c r="O207" s="2" t="s">
        <v>52</v>
      </c>
      <c r="P207" s="2" t="s">
        <v>52</v>
      </c>
      <c r="Q207" s="2" t="s">
        <v>262</v>
      </c>
      <c r="R207" s="2" t="s">
        <v>62</v>
      </c>
      <c r="S207" s="2" t="s">
        <v>63</v>
      </c>
      <c r="T207" s="2" t="s">
        <v>63</v>
      </c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2" t="s">
        <v>52</v>
      </c>
      <c r="AS207" s="2" t="s">
        <v>52</v>
      </c>
      <c r="AT207" s="3"/>
      <c r="AU207" s="2" t="s">
        <v>298</v>
      </c>
      <c r="AV207" s="3">
        <v>75</v>
      </c>
    </row>
    <row r="208" spans="1:48" ht="30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48" ht="30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30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48" ht="30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48" ht="30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48" ht="30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48" ht="30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>
      <c r="A219" s="8" t="s">
        <v>79</v>
      </c>
      <c r="B219" s="9"/>
      <c r="C219" s="9"/>
      <c r="D219" s="9"/>
      <c r="E219" s="9"/>
      <c r="F219" s="11"/>
      <c r="G219" s="9"/>
      <c r="H219" s="11"/>
      <c r="I219" s="9"/>
      <c r="J219" s="11"/>
      <c r="K219" s="9"/>
      <c r="L219" s="11"/>
      <c r="M219" s="9"/>
      <c r="N219" t="s">
        <v>80</v>
      </c>
    </row>
    <row r="220" spans="1:48" ht="30" customHeight="1">
      <c r="A220" s="8" t="s">
        <v>299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3"/>
      <c r="O220" s="3"/>
      <c r="P220" s="3"/>
      <c r="Q220" s="2" t="s">
        <v>300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ht="30" customHeight="1">
      <c r="A221" s="8" t="s">
        <v>301</v>
      </c>
      <c r="B221" s="8" t="s">
        <v>302</v>
      </c>
      <c r="C221" s="8" t="s">
        <v>303</v>
      </c>
      <c r="D221" s="9">
        <v>35</v>
      </c>
      <c r="E221" s="11"/>
      <c r="F221" s="11"/>
      <c r="G221" s="11"/>
      <c r="H221" s="11"/>
      <c r="I221" s="11"/>
      <c r="J221" s="11"/>
      <c r="K221" s="11"/>
      <c r="L221" s="11"/>
      <c r="M221" s="8" t="s">
        <v>52</v>
      </c>
      <c r="N221" s="2" t="s">
        <v>304</v>
      </c>
      <c r="O221" s="2" t="s">
        <v>52</v>
      </c>
      <c r="P221" s="2" t="s">
        <v>52</v>
      </c>
      <c r="Q221" s="2" t="s">
        <v>300</v>
      </c>
      <c r="R221" s="2" t="s">
        <v>63</v>
      </c>
      <c r="S221" s="2" t="s">
        <v>63</v>
      </c>
      <c r="T221" s="2" t="s">
        <v>62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2" t="s">
        <v>52</v>
      </c>
      <c r="AS221" s="2" t="s">
        <v>52</v>
      </c>
      <c r="AT221" s="3"/>
      <c r="AU221" s="2" t="s">
        <v>305</v>
      </c>
      <c r="AV221" s="3">
        <v>106</v>
      </c>
    </row>
    <row r="222" spans="1:48" ht="30" customHeight="1">
      <c r="A222" s="8" t="s">
        <v>306</v>
      </c>
      <c r="B222" s="8" t="s">
        <v>307</v>
      </c>
      <c r="C222" s="8" t="s">
        <v>308</v>
      </c>
      <c r="D222" s="9">
        <v>3</v>
      </c>
      <c r="E222" s="11"/>
      <c r="F222" s="11"/>
      <c r="G222" s="11"/>
      <c r="H222" s="11"/>
      <c r="I222" s="11"/>
      <c r="J222" s="11"/>
      <c r="K222" s="11"/>
      <c r="L222" s="11"/>
      <c r="M222" s="8" t="s">
        <v>52</v>
      </c>
      <c r="N222" s="2" t="s">
        <v>309</v>
      </c>
      <c r="O222" s="2" t="s">
        <v>52</v>
      </c>
      <c r="P222" s="2" t="s">
        <v>52</v>
      </c>
      <c r="Q222" s="2" t="s">
        <v>300</v>
      </c>
      <c r="R222" s="2" t="s">
        <v>63</v>
      </c>
      <c r="S222" s="2" t="s">
        <v>63</v>
      </c>
      <c r="T222" s="2" t="s">
        <v>62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2" t="s">
        <v>52</v>
      </c>
      <c r="AS222" s="2" t="s">
        <v>52</v>
      </c>
      <c r="AT222" s="3"/>
      <c r="AU222" s="2" t="s">
        <v>310</v>
      </c>
      <c r="AV222" s="3">
        <v>107</v>
      </c>
    </row>
    <row r="223" spans="1:48" ht="30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48" ht="30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ht="30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ht="30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t="30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t="30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ht="30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30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3" ht="30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30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 ht="30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13" ht="30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13" ht="30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13" ht="30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13" ht="30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13" ht="30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13" ht="30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13" ht="30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48" ht="30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48" ht="30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48" ht="30" customHeight="1">
      <c r="A243" s="8" t="s">
        <v>79</v>
      </c>
      <c r="B243" s="9"/>
      <c r="C243" s="9"/>
      <c r="D243" s="9"/>
      <c r="E243" s="9"/>
      <c r="F243" s="11"/>
      <c r="G243" s="9"/>
      <c r="H243" s="11"/>
      <c r="I243" s="9"/>
      <c r="J243" s="11"/>
      <c r="K243" s="9"/>
      <c r="L243" s="11"/>
      <c r="M243" s="9"/>
      <c r="N243" t="s">
        <v>80</v>
      </c>
    </row>
    <row r="244" spans="1:48" ht="30" customHeight="1">
      <c r="A244" s="8" t="s">
        <v>311</v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3"/>
      <c r="O244" s="3"/>
      <c r="P244" s="3"/>
      <c r="Q244" s="2" t="s">
        <v>312</v>
      </c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 ht="30" customHeight="1">
      <c r="A245" s="8" t="s">
        <v>313</v>
      </c>
      <c r="B245" s="8" t="s">
        <v>314</v>
      </c>
      <c r="C245" s="8" t="s">
        <v>315</v>
      </c>
      <c r="D245" s="9">
        <v>-63.47</v>
      </c>
      <c r="E245" s="11"/>
      <c r="F245" s="11"/>
      <c r="G245" s="11"/>
      <c r="H245" s="11"/>
      <c r="I245" s="11"/>
      <c r="J245" s="11"/>
      <c r="K245" s="11"/>
      <c r="L245" s="11"/>
      <c r="M245" s="8" t="s">
        <v>316</v>
      </c>
      <c r="N245" s="2" t="s">
        <v>317</v>
      </c>
      <c r="O245" s="2" t="s">
        <v>52</v>
      </c>
      <c r="P245" s="2" t="s">
        <v>52</v>
      </c>
      <c r="Q245" s="2" t="s">
        <v>312</v>
      </c>
      <c r="R245" s="2" t="s">
        <v>63</v>
      </c>
      <c r="S245" s="2" t="s">
        <v>63</v>
      </c>
      <c r="T245" s="2" t="s">
        <v>62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2" t="s">
        <v>52</v>
      </c>
      <c r="AS245" s="2" t="s">
        <v>52</v>
      </c>
      <c r="AT245" s="3"/>
      <c r="AU245" s="2" t="s">
        <v>318</v>
      </c>
      <c r="AV245" s="3">
        <v>81</v>
      </c>
    </row>
    <row r="246" spans="1:48" ht="30" customHeight="1">
      <c r="A246" s="8" t="s">
        <v>313</v>
      </c>
      <c r="B246" s="8" t="s">
        <v>319</v>
      </c>
      <c r="C246" s="8" t="s">
        <v>315</v>
      </c>
      <c r="D246" s="9">
        <v>-20.538</v>
      </c>
      <c r="E246" s="11"/>
      <c r="F246" s="11"/>
      <c r="G246" s="11"/>
      <c r="H246" s="11"/>
      <c r="I246" s="11"/>
      <c r="J246" s="11"/>
      <c r="K246" s="11"/>
      <c r="L246" s="11"/>
      <c r="M246" s="8" t="s">
        <v>316</v>
      </c>
      <c r="N246" s="2" t="s">
        <v>320</v>
      </c>
      <c r="O246" s="2" t="s">
        <v>52</v>
      </c>
      <c r="P246" s="2" t="s">
        <v>52</v>
      </c>
      <c r="Q246" s="2" t="s">
        <v>312</v>
      </c>
      <c r="R246" s="2" t="s">
        <v>63</v>
      </c>
      <c r="S246" s="2" t="s">
        <v>63</v>
      </c>
      <c r="T246" s="2" t="s">
        <v>62</v>
      </c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2" t="s">
        <v>52</v>
      </c>
      <c r="AS246" s="2" t="s">
        <v>52</v>
      </c>
      <c r="AT246" s="3"/>
      <c r="AU246" s="2" t="s">
        <v>321</v>
      </c>
      <c r="AV246" s="3">
        <v>82</v>
      </c>
    </row>
    <row r="247" spans="1:48" ht="30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1:48" ht="30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48" ht="30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48" ht="30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48" ht="30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48" ht="30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48" ht="30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48" ht="30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48" ht="30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48" ht="30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48" ht="30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48" ht="30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48" ht="30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48" ht="30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48" ht="30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48" ht="30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48" ht="30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48" ht="30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48" ht="30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48" ht="30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48" ht="30" customHeight="1">
      <c r="A267" s="8" t="s">
        <v>79</v>
      </c>
      <c r="B267" s="9"/>
      <c r="C267" s="9"/>
      <c r="D267" s="9"/>
      <c r="E267" s="9"/>
      <c r="F267" s="11"/>
      <c r="G267" s="9"/>
      <c r="H267" s="11"/>
      <c r="I267" s="9"/>
      <c r="J267" s="11"/>
      <c r="K267" s="9"/>
      <c r="L267" s="11"/>
      <c r="M267" s="9"/>
      <c r="N267" t="s">
        <v>80</v>
      </c>
    </row>
    <row r="268" spans="1:48" ht="30" customHeight="1">
      <c r="A268" s="8" t="s">
        <v>322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3"/>
      <c r="O268" s="3"/>
      <c r="P268" s="3"/>
      <c r="Q268" s="2" t="s">
        <v>323</v>
      </c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ht="30" customHeight="1">
      <c r="A269" s="8" t="s">
        <v>325</v>
      </c>
      <c r="B269" s="8" t="s">
        <v>326</v>
      </c>
      <c r="C269" s="8" t="s">
        <v>327</v>
      </c>
      <c r="D269" s="9">
        <v>2.15</v>
      </c>
      <c r="E269" s="11"/>
      <c r="F269" s="11"/>
      <c r="G269" s="11"/>
      <c r="H269" s="11"/>
      <c r="I269" s="11"/>
      <c r="J269" s="11"/>
      <c r="K269" s="11"/>
      <c r="L269" s="11"/>
      <c r="M269" s="8" t="s">
        <v>52</v>
      </c>
      <c r="N269" s="2" t="s">
        <v>328</v>
      </c>
      <c r="O269" s="2" t="s">
        <v>52</v>
      </c>
      <c r="P269" s="2" t="s">
        <v>52</v>
      </c>
      <c r="Q269" s="2" t="s">
        <v>323</v>
      </c>
      <c r="R269" s="2" t="s">
        <v>62</v>
      </c>
      <c r="S269" s="2" t="s">
        <v>63</v>
      </c>
      <c r="T269" s="2" t="s">
        <v>63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2" t="s">
        <v>52</v>
      </c>
      <c r="AS269" s="2" t="s">
        <v>52</v>
      </c>
      <c r="AT269" s="3"/>
      <c r="AU269" s="2" t="s">
        <v>329</v>
      </c>
      <c r="AV269" s="3">
        <v>77</v>
      </c>
    </row>
    <row r="270" spans="1:48" ht="30" customHeight="1">
      <c r="A270" s="8" t="s">
        <v>325</v>
      </c>
      <c r="B270" s="8" t="s">
        <v>330</v>
      </c>
      <c r="C270" s="8" t="s">
        <v>327</v>
      </c>
      <c r="D270" s="9">
        <v>2.786</v>
      </c>
      <c r="E270" s="11"/>
      <c r="F270" s="11"/>
      <c r="G270" s="11"/>
      <c r="H270" s="11"/>
      <c r="I270" s="11"/>
      <c r="J270" s="11"/>
      <c r="K270" s="11"/>
      <c r="L270" s="11"/>
      <c r="M270" s="8" t="s">
        <v>52</v>
      </c>
      <c r="N270" s="2" t="s">
        <v>331</v>
      </c>
      <c r="O270" s="2" t="s">
        <v>52</v>
      </c>
      <c r="P270" s="2" t="s">
        <v>52</v>
      </c>
      <c r="Q270" s="2" t="s">
        <v>323</v>
      </c>
      <c r="R270" s="2" t="s">
        <v>62</v>
      </c>
      <c r="S270" s="2" t="s">
        <v>63</v>
      </c>
      <c r="T270" s="2" t="s">
        <v>63</v>
      </c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2" t="s">
        <v>52</v>
      </c>
      <c r="AS270" s="2" t="s">
        <v>52</v>
      </c>
      <c r="AT270" s="3"/>
      <c r="AU270" s="2" t="s">
        <v>332</v>
      </c>
      <c r="AV270" s="3">
        <v>78</v>
      </c>
    </row>
    <row r="271" spans="1:48" ht="30" customHeight="1">
      <c r="A271" s="8" t="s">
        <v>333</v>
      </c>
      <c r="B271" s="8" t="s">
        <v>334</v>
      </c>
      <c r="C271" s="8" t="s">
        <v>327</v>
      </c>
      <c r="D271" s="9">
        <v>4.9359999999999999</v>
      </c>
      <c r="E271" s="11"/>
      <c r="F271" s="11"/>
      <c r="G271" s="11"/>
      <c r="H271" s="11"/>
      <c r="I271" s="11"/>
      <c r="J271" s="11"/>
      <c r="K271" s="11"/>
      <c r="L271" s="11"/>
      <c r="M271" s="8" t="s">
        <v>52</v>
      </c>
      <c r="N271" s="2" t="s">
        <v>335</v>
      </c>
      <c r="O271" s="2" t="s">
        <v>52</v>
      </c>
      <c r="P271" s="2" t="s">
        <v>52</v>
      </c>
      <c r="Q271" s="2" t="s">
        <v>323</v>
      </c>
      <c r="R271" s="2" t="s">
        <v>63</v>
      </c>
      <c r="S271" s="2" t="s">
        <v>63</v>
      </c>
      <c r="T271" s="2" t="s">
        <v>62</v>
      </c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2" t="s">
        <v>52</v>
      </c>
      <c r="AS271" s="2" t="s">
        <v>52</v>
      </c>
      <c r="AT271" s="3"/>
      <c r="AU271" s="2" t="s">
        <v>336</v>
      </c>
      <c r="AV271" s="3">
        <v>109</v>
      </c>
    </row>
    <row r="272" spans="1:48" ht="30" customHeight="1">
      <c r="A272" s="8" t="s">
        <v>337</v>
      </c>
      <c r="B272" s="8" t="s">
        <v>338</v>
      </c>
      <c r="C272" s="8" t="s">
        <v>327</v>
      </c>
      <c r="D272" s="9">
        <v>4.9359999999999999</v>
      </c>
      <c r="E272" s="11"/>
      <c r="F272" s="11"/>
      <c r="G272" s="11"/>
      <c r="H272" s="11"/>
      <c r="I272" s="11"/>
      <c r="J272" s="11"/>
      <c r="K272" s="11"/>
      <c r="L272" s="11"/>
      <c r="M272" s="8" t="s">
        <v>52</v>
      </c>
      <c r="N272" s="2" t="s">
        <v>339</v>
      </c>
      <c r="O272" s="2" t="s">
        <v>52</v>
      </c>
      <c r="P272" s="2" t="s">
        <v>52</v>
      </c>
      <c r="Q272" s="2" t="s">
        <v>323</v>
      </c>
      <c r="R272" s="2" t="s">
        <v>63</v>
      </c>
      <c r="S272" s="2" t="s">
        <v>63</v>
      </c>
      <c r="T272" s="2" t="s">
        <v>62</v>
      </c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2" t="s">
        <v>52</v>
      </c>
      <c r="AS272" s="2" t="s">
        <v>52</v>
      </c>
      <c r="AT272" s="3"/>
      <c r="AU272" s="2" t="s">
        <v>340</v>
      </c>
      <c r="AV272" s="3">
        <v>108</v>
      </c>
    </row>
    <row r="273" spans="1:13" ht="30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 ht="30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3" ht="30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13" ht="30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13" ht="30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13" ht="30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13" ht="30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1:13" ht="30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13" ht="30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13" ht="30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3" ht="30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13" ht="30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13" ht="30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13" ht="30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13" ht="30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3" ht="30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48" ht="30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48" ht="30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48" ht="30" customHeight="1">
      <c r="A291" s="8" t="s">
        <v>79</v>
      </c>
      <c r="B291" s="9"/>
      <c r="C291" s="9"/>
      <c r="D291" s="9"/>
      <c r="E291" s="9"/>
      <c r="F291" s="11"/>
      <c r="G291" s="9"/>
      <c r="H291" s="11"/>
      <c r="I291" s="9"/>
      <c r="J291" s="11"/>
      <c r="K291" s="9"/>
      <c r="L291" s="11"/>
      <c r="M291" s="9"/>
      <c r="N291" t="s">
        <v>80</v>
      </c>
    </row>
    <row r="292" spans="1:48" ht="30" customHeight="1">
      <c r="A292" s="8" t="s">
        <v>341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3"/>
      <c r="O292" s="3"/>
      <c r="P292" s="3"/>
      <c r="Q292" s="2" t="s">
        <v>342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 ht="30" customHeight="1">
      <c r="A293" s="8" t="s">
        <v>343</v>
      </c>
      <c r="B293" s="8" t="s">
        <v>52</v>
      </c>
      <c r="C293" s="8" t="s">
        <v>344</v>
      </c>
      <c r="D293" s="9">
        <v>1</v>
      </c>
      <c r="E293" s="11"/>
      <c r="F293" s="11"/>
      <c r="G293" s="11"/>
      <c r="H293" s="11"/>
      <c r="I293" s="11"/>
      <c r="J293" s="11"/>
      <c r="K293" s="11"/>
      <c r="L293" s="11"/>
      <c r="M293" s="8" t="s">
        <v>52</v>
      </c>
      <c r="N293" s="2" t="s">
        <v>345</v>
      </c>
      <c r="O293" s="2" t="s">
        <v>52</v>
      </c>
      <c r="P293" s="2" t="s">
        <v>52</v>
      </c>
      <c r="Q293" s="2" t="s">
        <v>342</v>
      </c>
      <c r="R293" s="2" t="s">
        <v>63</v>
      </c>
      <c r="S293" s="2" t="s">
        <v>63</v>
      </c>
      <c r="T293" s="2" t="s">
        <v>62</v>
      </c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2" t="s">
        <v>52</v>
      </c>
      <c r="AS293" s="2" t="s">
        <v>52</v>
      </c>
      <c r="AT293" s="3"/>
      <c r="AU293" s="2" t="s">
        <v>346</v>
      </c>
      <c r="AV293" s="3">
        <v>111</v>
      </c>
    </row>
    <row r="294" spans="1:48" ht="30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1:48" ht="30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48" ht="30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48" ht="30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48" ht="30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48" ht="30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48" ht="30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48" ht="30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48" ht="30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48" ht="30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48" ht="30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14" ht="30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14" ht="30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14" ht="30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14" ht="30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14" ht="30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14" ht="30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14" ht="30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14" ht="30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14" ht="30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14" ht="30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14" ht="30" customHeight="1">
      <c r="A315" s="8" t="s">
        <v>79</v>
      </c>
      <c r="B315" s="9"/>
      <c r="C315" s="9"/>
      <c r="D315" s="9"/>
      <c r="E315" s="9"/>
      <c r="F315" s="11"/>
      <c r="G315" s="9"/>
      <c r="H315" s="11"/>
      <c r="I315" s="9"/>
      <c r="J315" s="11"/>
      <c r="K315" s="9"/>
      <c r="L315" s="11"/>
      <c r="M315" s="9"/>
      <c r="N315" t="s">
        <v>80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3" type="noConversion"/>
  <pageMargins left="0.78740157480314954" right="0" top="0.39370078740157477" bottom="0.39370078740157477" header="0" footer="0"/>
  <pageSetup paperSize="9" scale="64" fitToHeight="0" orientation="landscape" verticalDpi="0" r:id="rId1"/>
  <rowBreaks count="13" manualBreakCount="13">
    <brk id="27" max="16383" man="1"/>
    <brk id="51" max="16383" man="1"/>
    <brk id="75" max="16383" man="1"/>
    <brk id="99" max="16383" man="1"/>
    <brk id="123" max="16383" man="1"/>
    <brk id="147" max="16383" man="1"/>
    <brk id="171" max="16383" man="1"/>
    <brk id="195" max="16383" man="1"/>
    <brk id="219" max="16383" man="1"/>
    <brk id="243" max="16383" man="1"/>
    <brk id="267" max="16383" man="1"/>
    <brk id="291" max="16383" man="1"/>
    <brk id="3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6.5"/>
  <sheetData>
    <row r="1" spans="1:7">
      <c r="A1" t="s">
        <v>436</v>
      </c>
    </row>
    <row r="2" spans="1:7">
      <c r="A2" s="1" t="s">
        <v>437</v>
      </c>
      <c r="B2" t="s">
        <v>348</v>
      </c>
    </row>
    <row r="3" spans="1:7">
      <c r="A3" s="1" t="s">
        <v>438</v>
      </c>
      <c r="B3" t="s">
        <v>439</v>
      </c>
    </row>
    <row r="4" spans="1:7">
      <c r="A4" s="1" t="s">
        <v>440</v>
      </c>
      <c r="B4">
        <v>5</v>
      </c>
    </row>
    <row r="5" spans="1:7">
      <c r="A5" s="1" t="s">
        <v>441</v>
      </c>
      <c r="B5">
        <v>5</v>
      </c>
    </row>
    <row r="6" spans="1:7">
      <c r="A6" s="1" t="s">
        <v>442</v>
      </c>
      <c r="B6" t="s">
        <v>443</v>
      </c>
    </row>
    <row r="7" spans="1:7">
      <c r="A7" s="1" t="s">
        <v>444</v>
      </c>
      <c r="B7" t="s">
        <v>355</v>
      </c>
      <c r="C7" t="s">
        <v>62</v>
      </c>
    </row>
    <row r="8" spans="1:7">
      <c r="A8" s="1" t="s">
        <v>445</v>
      </c>
      <c r="B8" t="s">
        <v>355</v>
      </c>
      <c r="C8">
        <v>2</v>
      </c>
    </row>
    <row r="9" spans="1:7">
      <c r="A9" s="1" t="s">
        <v>446</v>
      </c>
      <c r="B9" t="s">
        <v>350</v>
      </c>
      <c r="C9" t="s">
        <v>351</v>
      </c>
      <c r="D9" t="s">
        <v>352</v>
      </c>
      <c r="E9" t="s">
        <v>353</v>
      </c>
      <c r="F9" t="s">
        <v>354</v>
      </c>
      <c r="G9" t="s">
        <v>447</v>
      </c>
    </row>
    <row r="10" spans="1:7">
      <c r="A10" s="1" t="s">
        <v>448</v>
      </c>
      <c r="B10">
        <v>1118</v>
      </c>
      <c r="C10">
        <v>0</v>
      </c>
      <c r="D10">
        <v>0</v>
      </c>
    </row>
    <row r="11" spans="1:7">
      <c r="A11" s="1" t="s">
        <v>449</v>
      </c>
      <c r="B11" t="s">
        <v>450</v>
      </c>
      <c r="C11">
        <v>4</v>
      </c>
    </row>
    <row r="12" spans="1:7">
      <c r="A12" s="1" t="s">
        <v>451</v>
      </c>
      <c r="B12" t="s">
        <v>450</v>
      </c>
      <c r="C12">
        <v>4</v>
      </c>
    </row>
    <row r="13" spans="1:7">
      <c r="A13" s="1" t="s">
        <v>452</v>
      </c>
      <c r="B13" t="s">
        <v>450</v>
      </c>
      <c r="C13">
        <v>3</v>
      </c>
    </row>
    <row r="14" spans="1:7">
      <c r="A14" s="1" t="s">
        <v>453</v>
      </c>
      <c r="B14" t="s">
        <v>355</v>
      </c>
      <c r="C14">
        <v>5</v>
      </c>
    </row>
    <row r="15" spans="1:7">
      <c r="A15" s="1" t="s">
        <v>454</v>
      </c>
      <c r="B15" t="s">
        <v>348</v>
      </c>
      <c r="C15" t="s">
        <v>455</v>
      </c>
      <c r="D15" t="s">
        <v>455</v>
      </c>
      <c r="E15" t="s">
        <v>455</v>
      </c>
      <c r="F15">
        <v>1</v>
      </c>
    </row>
    <row r="16" spans="1:7">
      <c r="A16" s="1" t="s">
        <v>456</v>
      </c>
      <c r="B16">
        <v>1.1100000000000001</v>
      </c>
      <c r="C16">
        <v>1.1200000000000001</v>
      </c>
    </row>
    <row r="17" spans="1:13">
      <c r="A17" s="1" t="s">
        <v>457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1" t="s">
        <v>458</v>
      </c>
      <c r="B18">
        <v>1.25</v>
      </c>
      <c r="C18">
        <v>1.071</v>
      </c>
    </row>
    <row r="19" spans="1:13">
      <c r="A19" s="1" t="s">
        <v>459</v>
      </c>
    </row>
    <row r="20" spans="1:13">
      <c r="A20" s="1" t="s">
        <v>460</v>
      </c>
      <c r="B20" s="1" t="s">
        <v>355</v>
      </c>
      <c r="C20">
        <v>1</v>
      </c>
    </row>
    <row r="21" spans="1:13">
      <c r="A21" t="s">
        <v>349</v>
      </c>
      <c r="B21" t="s">
        <v>461</v>
      </c>
      <c r="C21" t="s">
        <v>462</v>
      </c>
    </row>
    <row r="22" spans="1:13">
      <c r="A22">
        <v>1</v>
      </c>
      <c r="B22" s="1" t="s">
        <v>463</v>
      </c>
      <c r="C22" s="1" t="s">
        <v>370</v>
      </c>
    </row>
    <row r="23" spans="1:13">
      <c r="A23">
        <v>2</v>
      </c>
      <c r="B23" s="1" t="s">
        <v>464</v>
      </c>
      <c r="C23" s="1" t="s">
        <v>465</v>
      </c>
    </row>
    <row r="24" spans="1:13">
      <c r="A24">
        <v>3</v>
      </c>
      <c r="B24" s="1" t="s">
        <v>466</v>
      </c>
      <c r="C24" s="1" t="s">
        <v>467</v>
      </c>
    </row>
    <row r="25" spans="1:13">
      <c r="A25">
        <v>4</v>
      </c>
      <c r="B25" s="1" t="s">
        <v>468</v>
      </c>
      <c r="C25" s="1" t="s">
        <v>469</v>
      </c>
    </row>
    <row r="26" spans="1:13">
      <c r="A26">
        <v>5</v>
      </c>
      <c r="B26" s="1" t="s">
        <v>470</v>
      </c>
      <c r="C26" s="1" t="s">
        <v>52</v>
      </c>
    </row>
    <row r="27" spans="1:13">
      <c r="A27">
        <v>6</v>
      </c>
      <c r="B27" s="1" t="s">
        <v>426</v>
      </c>
      <c r="C27" s="1" t="s">
        <v>425</v>
      </c>
    </row>
    <row r="28" spans="1:13">
      <c r="A28">
        <v>7</v>
      </c>
      <c r="B28" s="1" t="s">
        <v>471</v>
      </c>
      <c r="C28" s="1" t="s">
        <v>52</v>
      </c>
    </row>
    <row r="29" spans="1:13">
      <c r="A29">
        <v>8</v>
      </c>
      <c r="B29" s="1" t="s">
        <v>471</v>
      </c>
      <c r="C29" s="1" t="s">
        <v>52</v>
      </c>
    </row>
    <row r="30" spans="1:13">
      <c r="A30">
        <v>9</v>
      </c>
      <c r="B30" s="1" t="s">
        <v>471</v>
      </c>
      <c r="C30" s="1" t="s">
        <v>52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5" sqref="H35"/>
    </sheetView>
  </sheetViews>
  <sheetFormatPr defaultRowHeight="16.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원가계산서</vt:lpstr>
      <vt:lpstr>공종별집계표</vt:lpstr>
      <vt:lpstr>공종별내역서</vt:lpstr>
      <vt:lpstr> 공사설정 </vt:lpstr>
      <vt:lpstr>Sheet1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dcterms:created xsi:type="dcterms:W3CDTF">2019-04-16T14:05:37Z</dcterms:created>
  <dcterms:modified xsi:type="dcterms:W3CDTF">2019-04-28T23:53:40Z</dcterms:modified>
</cp:coreProperties>
</file>